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20"/>
  </bookViews>
  <sheets>
    <sheet name="Export" sheetId="1" r:id="rId1"/>
  </sheets>
  <definedNames>
    <definedName name="_xlnm._FilterDatabase" localSheetId="0" hidden="1">Export!$A$5:$P$945</definedName>
  </definedNames>
  <calcPr calcId="144525"/>
</workbook>
</file>

<file path=xl/calcChain.xml><?xml version="1.0" encoding="utf-8"?>
<calcChain xmlns="http://schemas.openxmlformats.org/spreadsheetml/2006/main">
  <c r="M30" i="1" l="1"/>
  <c r="R259" i="1" l="1"/>
  <c r="R290" i="1"/>
  <c r="R291" i="1"/>
  <c r="R293" i="1"/>
  <c r="R296" i="1"/>
  <c r="R379" i="1"/>
  <c r="R381" i="1"/>
  <c r="R386" i="1"/>
  <c r="R458" i="1"/>
  <c r="R503" i="1"/>
  <c r="R506" i="1"/>
  <c r="R508" i="1"/>
  <c r="R516" i="1"/>
  <c r="R560" i="1"/>
  <c r="R646" i="1"/>
  <c r="R672" i="1"/>
  <c r="R750" i="1"/>
  <c r="R824" i="1"/>
  <c r="R844" i="1"/>
  <c r="R860" i="1"/>
  <c r="R876" i="1"/>
  <c r="R880" i="1"/>
  <c r="R906" i="1"/>
  <c r="R256" i="1"/>
  <c r="R211" i="1"/>
  <c r="R205" i="1"/>
  <c r="R195" i="1"/>
  <c r="R157" i="1"/>
  <c r="R147" i="1"/>
  <c r="R126" i="1"/>
  <c r="R109" i="1"/>
  <c r="R45" i="1"/>
  <c r="R33" i="1"/>
  <c r="O677" i="1" l="1"/>
  <c r="M103" i="1"/>
  <c r="R103" i="1" s="1"/>
  <c r="M25" i="1"/>
  <c r="R25" i="1" s="1"/>
  <c r="M254" i="1"/>
  <c r="R254" i="1" s="1"/>
  <c r="M760" i="1"/>
  <c r="R760" i="1" s="1"/>
  <c r="M187" i="1"/>
  <c r="M153" i="1"/>
  <c r="R153" i="1" s="1"/>
  <c r="Q762" i="1"/>
  <c r="Q606" i="1"/>
  <c r="Q563" i="1"/>
  <c r="Q392" i="1"/>
  <c r="Q365" i="1"/>
  <c r="Q348" i="1"/>
  <c r="Q202" i="1"/>
  <c r="Q124" i="1"/>
  <c r="M917" i="1"/>
  <c r="M896" i="1"/>
  <c r="R896" i="1" s="1"/>
  <c r="M883" i="1"/>
  <c r="M871" i="1"/>
  <c r="R871" i="1" s="1"/>
  <c r="M856" i="1"/>
  <c r="R856" i="1" s="1"/>
  <c r="M808" i="1"/>
  <c r="R808" i="1" s="1"/>
  <c r="M771" i="1"/>
  <c r="R771" i="1" s="1"/>
  <c r="M762" i="1"/>
  <c r="M755" i="1"/>
  <c r="M751" i="1"/>
  <c r="R751" i="1" s="1"/>
  <c r="M745" i="1"/>
  <c r="R745" i="1" s="1"/>
  <c r="M729" i="1"/>
  <c r="R729" i="1" s="1"/>
  <c r="M717" i="1"/>
  <c r="R717" i="1" s="1"/>
  <c r="M688" i="1"/>
  <c r="R688" i="1" s="1"/>
  <c r="M635" i="1"/>
  <c r="M629" i="1"/>
  <c r="R629" i="1" s="1"/>
  <c r="M616" i="1"/>
  <c r="M611" i="1"/>
  <c r="R611" i="1" s="1"/>
  <c r="M606" i="1"/>
  <c r="R606" i="1" s="1"/>
  <c r="M588" i="1"/>
  <c r="R588" i="1" s="1"/>
  <c r="M582" i="1"/>
  <c r="R582" i="1" s="1"/>
  <c r="M563" i="1"/>
  <c r="M530" i="1"/>
  <c r="R530" i="1" s="1"/>
  <c r="M482" i="1"/>
  <c r="R482" i="1" s="1"/>
  <c r="M463" i="1"/>
  <c r="R463" i="1" s="1"/>
  <c r="M456" i="1"/>
  <c r="R456" i="1" s="1"/>
  <c r="M452" i="1"/>
  <c r="R452" i="1" s="1"/>
  <c r="M411" i="1"/>
  <c r="R411" i="1" s="1"/>
  <c r="M403" i="1"/>
  <c r="R403" i="1" s="1"/>
  <c r="M392" i="1"/>
  <c r="M365" i="1"/>
  <c r="M348" i="1"/>
  <c r="M330" i="1"/>
  <c r="R330" i="1" s="1"/>
  <c r="M275" i="1"/>
  <c r="R275" i="1" s="1"/>
  <c r="M267" i="1"/>
  <c r="R267" i="1" s="1"/>
  <c r="M249" i="1"/>
  <c r="R249" i="1" s="1"/>
  <c r="M202" i="1"/>
  <c r="M148" i="1"/>
  <c r="R148" i="1" s="1"/>
  <c r="M138" i="1"/>
  <c r="R138" i="1" s="1"/>
  <c r="M124" i="1"/>
  <c r="R124" i="1" s="1"/>
  <c r="M102" i="1"/>
  <c r="M77" i="1"/>
  <c r="R77" i="1" s="1"/>
  <c r="M67" i="1"/>
  <c r="R67" i="1" s="1"/>
  <c r="M55" i="1"/>
  <c r="R55" i="1" s="1"/>
  <c r="M41" i="1"/>
  <c r="R41" i="1" s="1"/>
  <c r="M24" i="1"/>
  <c r="R24" i="1" s="1"/>
  <c r="Q366" i="1"/>
  <c r="Q345" i="1"/>
  <c r="Q131" i="1"/>
  <c r="Q132" i="1" s="1"/>
  <c r="M918" i="1"/>
  <c r="R918" i="1" s="1"/>
  <c r="M899" i="1"/>
  <c r="R899" i="1" s="1"/>
  <c r="M882" i="1"/>
  <c r="R882" i="1" s="1"/>
  <c r="M869" i="1"/>
  <c r="R869" i="1" s="1"/>
  <c r="M854" i="1"/>
  <c r="R854" i="1" s="1"/>
  <c r="M774" i="1"/>
  <c r="R774" i="1" s="1"/>
  <c r="M757" i="1"/>
  <c r="R757" i="1" s="1"/>
  <c r="M753" i="1"/>
  <c r="R753" i="1" s="1"/>
  <c r="M748" i="1"/>
  <c r="R748" i="1" s="1"/>
  <c r="M728" i="1"/>
  <c r="R728" i="1" s="1"/>
  <c r="M718" i="1"/>
  <c r="R718" i="1" s="1"/>
  <c r="M690" i="1"/>
  <c r="M637" i="1"/>
  <c r="R637" i="1" s="1"/>
  <c r="M630" i="1"/>
  <c r="R630" i="1" s="1"/>
  <c r="M618" i="1"/>
  <c r="R618" i="1" s="1"/>
  <c r="M612" i="1"/>
  <c r="R612" i="1" s="1"/>
  <c r="M607" i="1"/>
  <c r="R607" i="1" s="1"/>
  <c r="M587" i="1"/>
  <c r="R587" i="1" s="1"/>
  <c r="M584" i="1"/>
  <c r="R584" i="1" s="1"/>
  <c r="M564" i="1"/>
  <c r="R564" i="1" s="1"/>
  <c r="M533" i="1"/>
  <c r="R533" i="1" s="1"/>
  <c r="M461" i="1"/>
  <c r="R461" i="1" s="1"/>
  <c r="M447" i="1"/>
  <c r="R447" i="1" s="1"/>
  <c r="M399" i="1"/>
  <c r="R399" i="1" s="1"/>
  <c r="M393" i="1"/>
  <c r="R393" i="1" s="1"/>
  <c r="M366" i="1"/>
  <c r="R366" i="1" s="1"/>
  <c r="M345" i="1"/>
  <c r="R345" i="1" s="1"/>
  <c r="M329" i="1"/>
  <c r="R329" i="1" s="1"/>
  <c r="M263" i="1"/>
  <c r="R263" i="1" s="1"/>
  <c r="M255" i="1"/>
  <c r="R255" i="1" s="1"/>
  <c r="M245" i="1"/>
  <c r="R245" i="1" s="1"/>
  <c r="M207" i="1"/>
  <c r="R207" i="1" s="1"/>
  <c r="M151" i="1"/>
  <c r="R151" i="1" s="1"/>
  <c r="M131" i="1"/>
  <c r="M57" i="1"/>
  <c r="R57" i="1" s="1"/>
  <c r="M898" i="1"/>
  <c r="R898" i="1" s="1"/>
  <c r="M885" i="1"/>
  <c r="R885" i="1" s="1"/>
  <c r="M857" i="1"/>
  <c r="R857" i="1" s="1"/>
  <c r="M775" i="1"/>
  <c r="R775" i="1" s="1"/>
  <c r="M746" i="1"/>
  <c r="R746" i="1" s="1"/>
  <c r="M732" i="1"/>
  <c r="R732" i="1" s="1"/>
  <c r="M716" i="1"/>
  <c r="M687" i="1"/>
  <c r="R687" i="1" s="1"/>
  <c r="M633" i="1"/>
  <c r="R633" i="1" s="1"/>
  <c r="M621" i="1"/>
  <c r="R621" i="1" s="1"/>
  <c r="M610" i="1"/>
  <c r="M583" i="1"/>
  <c r="R583" i="1" s="1"/>
  <c r="M565" i="1"/>
  <c r="R565" i="1" s="1"/>
  <c r="M529" i="1"/>
  <c r="R529" i="1" s="1"/>
  <c r="M480" i="1"/>
  <c r="R480" i="1" s="1"/>
  <c r="M454" i="1"/>
  <c r="R454" i="1" s="1"/>
  <c r="M449" i="1"/>
  <c r="R449" i="1" s="1"/>
  <c r="M415" i="1"/>
  <c r="R415" i="1" s="1"/>
  <c r="M401" i="1"/>
  <c r="R401" i="1" s="1"/>
  <c r="M347" i="1"/>
  <c r="R347" i="1" s="1"/>
  <c r="M328" i="1"/>
  <c r="R328" i="1" s="1"/>
  <c r="M265" i="1"/>
  <c r="R265" i="1" s="1"/>
  <c r="M253" i="1"/>
  <c r="R253" i="1" s="1"/>
  <c r="M246" i="1"/>
  <c r="R246" i="1" s="1"/>
  <c r="M146" i="1"/>
  <c r="R146" i="1" s="1"/>
  <c r="M136" i="1"/>
  <c r="R136" i="1" s="1"/>
  <c r="M125" i="1"/>
  <c r="R125" i="1" s="1"/>
  <c r="M105" i="1"/>
  <c r="R105" i="1" s="1"/>
  <c r="M95" i="1"/>
  <c r="M72" i="1"/>
  <c r="R72" i="1" s="1"/>
  <c r="M53" i="1"/>
  <c r="R53" i="1" s="1"/>
  <c r="M32" i="1"/>
  <c r="R32" i="1" s="1"/>
  <c r="Q764" i="1"/>
  <c r="Q396" i="1"/>
  <c r="M921" i="1"/>
  <c r="R921" i="1" s="1"/>
  <c r="M895" i="1"/>
  <c r="R895" i="1" s="1"/>
  <c r="M887" i="1"/>
  <c r="R887" i="1" s="1"/>
  <c r="M872" i="1"/>
  <c r="R872" i="1" s="1"/>
  <c r="M855" i="1"/>
  <c r="R855" i="1" s="1"/>
  <c r="M809" i="1"/>
  <c r="R809" i="1" s="1"/>
  <c r="M772" i="1"/>
  <c r="R772" i="1" s="1"/>
  <c r="M764" i="1"/>
  <c r="M759" i="1"/>
  <c r="R759" i="1" s="1"/>
  <c r="M731" i="1"/>
  <c r="R731" i="1" s="1"/>
  <c r="M719" i="1"/>
  <c r="R719" i="1" s="1"/>
  <c r="M689" i="1"/>
  <c r="R689" i="1" s="1"/>
  <c r="M638" i="1"/>
  <c r="R638" i="1" s="1"/>
  <c r="M617" i="1"/>
  <c r="R617" i="1" s="1"/>
  <c r="M605" i="1"/>
  <c r="M591" i="1"/>
  <c r="R591" i="1" s="1"/>
  <c r="M585" i="1"/>
  <c r="R585" i="1" s="1"/>
  <c r="M562" i="1"/>
  <c r="R562" i="1" s="1"/>
  <c r="M460" i="1"/>
  <c r="M457" i="1"/>
  <c r="R457" i="1" s="1"/>
  <c r="M450" i="1"/>
  <c r="R450" i="1" s="1"/>
  <c r="M412" i="1"/>
  <c r="R412" i="1" s="1"/>
  <c r="M398" i="1"/>
  <c r="M396" i="1"/>
  <c r="R396" i="1" s="1"/>
  <c r="M368" i="1"/>
  <c r="R368" i="1" s="1"/>
  <c r="M346" i="1"/>
  <c r="R346" i="1" s="1"/>
  <c r="M331" i="1"/>
  <c r="R331" i="1" s="1"/>
  <c r="M274" i="1"/>
  <c r="R274" i="1" s="1"/>
  <c r="M268" i="1"/>
  <c r="R268" i="1" s="1"/>
  <c r="M247" i="1"/>
  <c r="R247" i="1" s="1"/>
  <c r="M154" i="1"/>
  <c r="R154" i="1" s="1"/>
  <c r="M137" i="1"/>
  <c r="R137" i="1" s="1"/>
  <c r="M83" i="1"/>
  <c r="R83" i="1" s="1"/>
  <c r="M74" i="1"/>
  <c r="R74" i="1" s="1"/>
  <c r="M56" i="1"/>
  <c r="R56" i="1" s="1"/>
  <c r="M31" i="1"/>
  <c r="R31" i="1" s="1"/>
  <c r="M152" i="1"/>
  <c r="R152" i="1" s="1"/>
  <c r="M69" i="1"/>
  <c r="R69" i="1" s="1"/>
  <c r="M11" i="1"/>
  <c r="R11" i="1" s="1"/>
  <c r="Q82" i="1"/>
  <c r="M236" i="1"/>
  <c r="R236" i="1" s="1"/>
  <c r="M229" i="1"/>
  <c r="R229" i="1" s="1"/>
  <c r="M226" i="1"/>
  <c r="R226" i="1" s="1"/>
  <c r="M198" i="1"/>
  <c r="R198" i="1" s="1"/>
  <c r="M135" i="1"/>
  <c r="R135" i="1" s="1"/>
  <c r="M121" i="1"/>
  <c r="R121" i="1" s="1"/>
  <c r="M104" i="1"/>
  <c r="R104" i="1" s="1"/>
  <c r="M87" i="1"/>
  <c r="R87" i="1" s="1"/>
  <c r="M82" i="1"/>
  <c r="R82" i="1" s="1"/>
  <c r="M71" i="1"/>
  <c r="R71" i="1" s="1"/>
  <c r="M63" i="1"/>
  <c r="R63" i="1" s="1"/>
  <c r="M51" i="1"/>
  <c r="R51" i="1" s="1"/>
  <c r="M48" i="1"/>
  <c r="M44" i="1"/>
  <c r="R44" i="1" s="1"/>
  <c r="M39" i="1"/>
  <c r="M36" i="1"/>
  <c r="R36" i="1" s="1"/>
  <c r="M21" i="1"/>
  <c r="R21" i="1" s="1"/>
  <c r="M17" i="1"/>
  <c r="R17" i="1" s="1"/>
  <c r="M13" i="1"/>
  <c r="R13" i="1" s="1"/>
  <c r="M9" i="1"/>
  <c r="R9" i="1" s="1"/>
  <c r="Q201" i="1"/>
  <c r="Q78" i="1"/>
  <c r="M230" i="1"/>
  <c r="R230" i="1" s="1"/>
  <c r="M223" i="1"/>
  <c r="R223" i="1" s="1"/>
  <c r="R224" i="1" s="1"/>
  <c r="M221" i="1"/>
  <c r="R221" i="1" s="1"/>
  <c r="M201" i="1"/>
  <c r="M197" i="1"/>
  <c r="R197" i="1" s="1"/>
  <c r="M191" i="1"/>
  <c r="R191" i="1" s="1"/>
  <c r="M178" i="1"/>
  <c r="R178" i="1" s="1"/>
  <c r="M155" i="1"/>
  <c r="R155" i="1" s="1"/>
  <c r="M140" i="1"/>
  <c r="R140" i="1" s="1"/>
  <c r="M130" i="1"/>
  <c r="R130" i="1" s="1"/>
  <c r="M93" i="1"/>
  <c r="R93" i="1" s="1"/>
  <c r="M86" i="1"/>
  <c r="R86" i="1" s="1"/>
  <c r="M78" i="1"/>
  <c r="R78" i="1" s="1"/>
  <c r="M73" i="1"/>
  <c r="R73" i="1" s="1"/>
  <c r="M54" i="1"/>
  <c r="R54" i="1" s="1"/>
  <c r="M16" i="1"/>
  <c r="R16" i="1" s="1"/>
  <c r="M7" i="1"/>
  <c r="R7" i="1" s="1"/>
  <c r="M220" i="1"/>
  <c r="R220" i="1" s="1"/>
  <c r="M199" i="1"/>
  <c r="R199" i="1" s="1"/>
  <c r="M188" i="1"/>
  <c r="R188" i="1" s="1"/>
  <c r="M156" i="1"/>
  <c r="R156" i="1" s="1"/>
  <c r="M133" i="1"/>
  <c r="R133" i="1" s="1"/>
  <c r="M29" i="1"/>
  <c r="R29" i="1" s="1"/>
  <c r="Q79" i="1"/>
  <c r="M235" i="1"/>
  <c r="R235" i="1" s="1"/>
  <c r="M227" i="1"/>
  <c r="R227" i="1" s="1"/>
  <c r="M179" i="1"/>
  <c r="R179" i="1" s="1"/>
  <c r="M122" i="1"/>
  <c r="R122" i="1" s="1"/>
  <c r="M97" i="1"/>
  <c r="R97" i="1" s="1"/>
  <c r="M92" i="1"/>
  <c r="R92" i="1" s="1"/>
  <c r="M85" i="1"/>
  <c r="R85" i="1" s="1"/>
  <c r="M79" i="1"/>
  <c r="R79" i="1" s="1"/>
  <c r="M65" i="1"/>
  <c r="R65" i="1" s="1"/>
  <c r="M60" i="1"/>
  <c r="R60" i="1" s="1"/>
  <c r="M27" i="1"/>
  <c r="R27" i="1" s="1"/>
  <c r="M19" i="1"/>
  <c r="R19" i="1" s="1"/>
  <c r="M12" i="1"/>
  <c r="R12" i="1" s="1"/>
  <c r="M139" i="1"/>
  <c r="M106" i="1"/>
  <c r="R106" i="1" s="1"/>
  <c r="M99" i="1"/>
  <c r="R99" i="1" s="1"/>
  <c r="M28" i="1"/>
  <c r="R28" i="1" s="1"/>
  <c r="M68" i="1"/>
  <c r="R68" i="1" s="1"/>
  <c r="Q206" i="1"/>
  <c r="Q76" i="1"/>
  <c r="M219" i="1"/>
  <c r="M206" i="1"/>
  <c r="M196" i="1"/>
  <c r="R196" i="1" s="1"/>
  <c r="M192" i="1"/>
  <c r="R192" i="1" s="1"/>
  <c r="M176" i="1"/>
  <c r="M144" i="1"/>
  <c r="R144" i="1" s="1"/>
  <c r="M141" i="1"/>
  <c r="R141" i="1" s="1"/>
  <c r="M127" i="1"/>
  <c r="R127" i="1" s="1"/>
  <c r="M91" i="1"/>
  <c r="R91" i="1" s="1"/>
  <c r="M88" i="1"/>
  <c r="R88" i="1" s="1"/>
  <c r="M76" i="1"/>
  <c r="M66" i="1"/>
  <c r="R66" i="1" s="1"/>
  <c r="M6" i="1"/>
  <c r="M364" i="1"/>
  <c r="R364" i="1" s="1"/>
  <c r="M107" i="1"/>
  <c r="R107" i="1" s="1"/>
  <c r="M100" i="1"/>
  <c r="R100" i="1" s="1"/>
  <c r="R30" i="1"/>
  <c r="M34" i="1"/>
  <c r="R34" i="1" s="1"/>
  <c r="M190" i="1"/>
  <c r="R190" i="1" s="1"/>
  <c r="M143" i="1"/>
  <c r="R143" i="1" s="1"/>
  <c r="Q763" i="1"/>
  <c r="Q608" i="1"/>
  <c r="Q561" i="1"/>
  <c r="Q567" i="1" s="1"/>
  <c r="Q369" i="1"/>
  <c r="Q203" i="1"/>
  <c r="M920" i="1"/>
  <c r="R920" i="1" s="1"/>
  <c r="M897" i="1"/>
  <c r="M884" i="1"/>
  <c r="R884" i="1" s="1"/>
  <c r="M870" i="1"/>
  <c r="R870" i="1" s="1"/>
  <c r="M853" i="1"/>
  <c r="R853" i="1" s="1"/>
  <c r="M810" i="1"/>
  <c r="M770" i="1"/>
  <c r="R770" i="1" s="1"/>
  <c r="M763" i="1"/>
  <c r="R763" i="1" s="1"/>
  <c r="M758" i="1"/>
  <c r="R758" i="1" s="1"/>
  <c r="M752" i="1"/>
  <c r="M747" i="1"/>
  <c r="R747" i="1" s="1"/>
  <c r="M727" i="1"/>
  <c r="R727" i="1" s="1"/>
  <c r="M721" i="1"/>
  <c r="R721" i="1" s="1"/>
  <c r="M691" i="1"/>
  <c r="R691" i="1" s="1"/>
  <c r="M636" i="1"/>
  <c r="R636" i="1" s="1"/>
  <c r="M632" i="1"/>
  <c r="R632" i="1" s="1"/>
  <c r="M620" i="1"/>
  <c r="R620" i="1" s="1"/>
  <c r="M613" i="1"/>
  <c r="R613" i="1" s="1"/>
  <c r="M608" i="1"/>
  <c r="M589" i="1"/>
  <c r="R589" i="1" s="1"/>
  <c r="M581" i="1"/>
  <c r="R581" i="1" s="1"/>
  <c r="M561" i="1"/>
  <c r="M532" i="1"/>
  <c r="R532" i="1" s="1"/>
  <c r="M481" i="1"/>
  <c r="R481" i="1" s="1"/>
  <c r="M462" i="1"/>
  <c r="R462" i="1" s="1"/>
  <c r="M455" i="1"/>
  <c r="M451" i="1"/>
  <c r="R451" i="1" s="1"/>
  <c r="M414" i="1"/>
  <c r="R414" i="1" s="1"/>
  <c r="M400" i="1"/>
  <c r="R400" i="1" s="1"/>
  <c r="M394" i="1"/>
  <c r="M369" i="1"/>
  <c r="R369" i="1" s="1"/>
  <c r="M344" i="1"/>
  <c r="R344" i="1" s="1"/>
  <c r="M327" i="1"/>
  <c r="R327" i="1" s="1"/>
  <c r="M276" i="1"/>
  <c r="R276" i="1" s="1"/>
  <c r="M264" i="1"/>
  <c r="R264" i="1" s="1"/>
  <c r="M251" i="1"/>
  <c r="R251" i="1" s="1"/>
  <c r="M248" i="1"/>
  <c r="R248" i="1" s="1"/>
  <c r="M231" i="1"/>
  <c r="R231" i="1" s="1"/>
  <c r="M203" i="1"/>
  <c r="M189" i="1"/>
  <c r="R189" i="1" s="1"/>
  <c r="M150" i="1"/>
  <c r="R150" i="1" s="1"/>
  <c r="M134" i="1"/>
  <c r="R134" i="1" s="1"/>
  <c r="M128" i="1"/>
  <c r="R128" i="1" s="1"/>
  <c r="M81" i="1"/>
  <c r="R81" i="1" s="1"/>
  <c r="M62" i="1"/>
  <c r="R62" i="1" s="1"/>
  <c r="M52" i="1"/>
  <c r="R52" i="1" s="1"/>
  <c r="M46" i="1"/>
  <c r="R46" i="1" s="1"/>
  <c r="M40" i="1"/>
  <c r="R40" i="1" s="1"/>
  <c r="M37" i="1"/>
  <c r="R37" i="1" s="1"/>
  <c r="M22" i="1"/>
  <c r="R22" i="1" s="1"/>
  <c r="Q367" i="1"/>
  <c r="M919" i="1"/>
  <c r="R919" i="1" s="1"/>
  <c r="M894" i="1"/>
  <c r="R894" i="1" s="1"/>
  <c r="M886" i="1"/>
  <c r="R886" i="1" s="1"/>
  <c r="M773" i="1"/>
  <c r="R773" i="1" s="1"/>
  <c r="M756" i="1"/>
  <c r="R756" i="1" s="1"/>
  <c r="M744" i="1"/>
  <c r="R744" i="1" s="1"/>
  <c r="M730" i="1"/>
  <c r="R730" i="1" s="1"/>
  <c r="M720" i="1"/>
  <c r="R720" i="1" s="1"/>
  <c r="M639" i="1"/>
  <c r="R639" i="1" s="1"/>
  <c r="M631" i="1"/>
  <c r="R631" i="1" s="1"/>
  <c r="M619" i="1"/>
  <c r="R619" i="1" s="1"/>
  <c r="M614" i="1"/>
  <c r="R614" i="1" s="1"/>
  <c r="M590" i="1"/>
  <c r="R590" i="1" s="1"/>
  <c r="M580" i="1"/>
  <c r="R580" i="1" s="1"/>
  <c r="M566" i="1"/>
  <c r="R566" i="1" s="1"/>
  <c r="M531" i="1"/>
  <c r="R531" i="1" s="1"/>
  <c r="M464" i="1"/>
  <c r="R464" i="1" s="1"/>
  <c r="M448" i="1"/>
  <c r="R448" i="1" s="1"/>
  <c r="M413" i="1"/>
  <c r="R413" i="1" s="1"/>
  <c r="M402" i="1"/>
  <c r="R402" i="1" s="1"/>
  <c r="M395" i="1"/>
  <c r="R395" i="1" s="1"/>
  <c r="M367" i="1"/>
  <c r="M349" i="1"/>
  <c r="R349" i="1" s="1"/>
  <c r="M326" i="1"/>
  <c r="R326" i="1" s="1"/>
  <c r="M266" i="1"/>
  <c r="R266" i="1" s="1"/>
  <c r="M252" i="1"/>
  <c r="R252" i="1" s="1"/>
  <c r="M244" i="1"/>
  <c r="M232" i="1"/>
  <c r="R232" i="1" s="1"/>
  <c r="M204" i="1"/>
  <c r="R204" i="1" s="1"/>
  <c r="M145" i="1"/>
  <c r="R145" i="1" s="1"/>
  <c r="M129" i="1"/>
  <c r="R129" i="1" s="1"/>
  <c r="M80" i="1"/>
  <c r="R80" i="1" s="1"/>
  <c r="M58" i="1"/>
  <c r="R58" i="1" s="1"/>
  <c r="M26" i="1"/>
  <c r="R26" i="1" s="1"/>
  <c r="M234" i="1"/>
  <c r="M225" i="1"/>
  <c r="R225" i="1" s="1"/>
  <c r="M194" i="1"/>
  <c r="R194" i="1" s="1"/>
  <c r="M177" i="1"/>
  <c r="R177" i="1" s="1"/>
  <c r="M149" i="1"/>
  <c r="R149" i="1" s="1"/>
  <c r="M123" i="1"/>
  <c r="R123" i="1" s="1"/>
  <c r="M108" i="1"/>
  <c r="R108" i="1" s="1"/>
  <c r="M98" i="1"/>
  <c r="R98" i="1" s="1"/>
  <c r="M90" i="1"/>
  <c r="M70" i="1"/>
  <c r="R70" i="1" s="1"/>
  <c r="M61" i="1"/>
  <c r="R61" i="1" s="1"/>
  <c r="M50" i="1"/>
  <c r="R50" i="1" s="1"/>
  <c r="M42" i="1"/>
  <c r="R42" i="1" s="1"/>
  <c r="M18" i="1"/>
  <c r="R18" i="1" s="1"/>
  <c r="M14" i="1"/>
  <c r="R14" i="1" s="1"/>
  <c r="M8" i="1"/>
  <c r="R8" i="1" s="1"/>
  <c r="O904" i="1"/>
  <c r="O815" i="1"/>
  <c r="O804" i="1"/>
  <c r="O801" i="1"/>
  <c r="O795" i="1"/>
  <c r="O768" i="1"/>
  <c r="O742" i="1"/>
  <c r="O710" i="1"/>
  <c r="O678" i="1"/>
  <c r="O668" i="1"/>
  <c r="O659" i="1"/>
  <c r="O627" i="1"/>
  <c r="O595" i="1"/>
  <c r="O540" i="1"/>
  <c r="O536" i="1"/>
  <c r="O538" i="1" s="1"/>
  <c r="O428" i="1"/>
  <c r="O385" i="1"/>
  <c r="R385" i="1" s="1"/>
  <c r="O372" i="1"/>
  <c r="O334" i="1"/>
  <c r="O299" i="1"/>
  <c r="O284" i="1"/>
  <c r="R284" i="1" s="1"/>
  <c r="O260" i="1"/>
  <c r="O239" i="1"/>
  <c r="O171" i="1"/>
  <c r="K942" i="1"/>
  <c r="R942" i="1" s="1"/>
  <c r="K937" i="1"/>
  <c r="R937" i="1" s="1"/>
  <c r="K933" i="1"/>
  <c r="R933" i="1" s="1"/>
  <c r="K928" i="1"/>
  <c r="R928" i="1" s="1"/>
  <c r="K925" i="1"/>
  <c r="R925" i="1" s="1"/>
  <c r="K915" i="1"/>
  <c r="R915" i="1" s="1"/>
  <c r="K908" i="1"/>
  <c r="R908" i="1" s="1"/>
  <c r="K904" i="1"/>
  <c r="K889" i="1"/>
  <c r="K879" i="1"/>
  <c r="R879" i="1" s="1"/>
  <c r="K866" i="1"/>
  <c r="R866" i="1" s="1"/>
  <c r="K861" i="1"/>
  <c r="R861" i="1" s="1"/>
  <c r="K850" i="1"/>
  <c r="R850" i="1" s="1"/>
  <c r="K842" i="1"/>
  <c r="R842" i="1" s="1"/>
  <c r="K838" i="1"/>
  <c r="R838" i="1" s="1"/>
  <c r="K834" i="1"/>
  <c r="R834" i="1" s="1"/>
  <c r="K827" i="1"/>
  <c r="R827" i="1" s="1"/>
  <c r="K821" i="1"/>
  <c r="R821" i="1" s="1"/>
  <c r="K815" i="1"/>
  <c r="R815" i="1" s="1"/>
  <c r="K804" i="1"/>
  <c r="K801" i="1"/>
  <c r="R801" i="1" s="1"/>
  <c r="K795" i="1"/>
  <c r="K789" i="1"/>
  <c r="R789" i="1" s="1"/>
  <c r="K784" i="1"/>
  <c r="R784" i="1" s="1"/>
  <c r="K777" i="1"/>
  <c r="K768" i="1"/>
  <c r="R768" i="1" s="1"/>
  <c r="K742" i="1"/>
  <c r="R742" i="1" s="1"/>
  <c r="K738" i="1"/>
  <c r="R738" i="1" s="1"/>
  <c r="K723" i="1"/>
  <c r="K713" i="1"/>
  <c r="R713" i="1" s="1"/>
  <c r="K710" i="1"/>
  <c r="K703" i="1"/>
  <c r="R703" i="1" s="1"/>
  <c r="K698" i="1"/>
  <c r="K696" i="1"/>
  <c r="R696" i="1" s="1"/>
  <c r="K684" i="1"/>
  <c r="R684" i="1" s="1"/>
  <c r="K678" i="1"/>
  <c r="K670" i="1"/>
  <c r="K668" i="1"/>
  <c r="R668" i="1" s="1"/>
  <c r="K659" i="1"/>
  <c r="R659" i="1" s="1"/>
  <c r="K656" i="1"/>
  <c r="R656" i="1" s="1"/>
  <c r="K647" i="1"/>
  <c r="K644" i="1"/>
  <c r="R644" i="1" s="1"/>
  <c r="K627" i="1"/>
  <c r="K601" i="1"/>
  <c r="R601" i="1" s="1"/>
  <c r="K595" i="1"/>
  <c r="R595" i="1" s="1"/>
  <c r="K578" i="1"/>
  <c r="R578" i="1" s="1"/>
  <c r="K569" i="1"/>
  <c r="R569" i="1" s="1"/>
  <c r="K557" i="1"/>
  <c r="R557" i="1" s="1"/>
  <c r="K550" i="1"/>
  <c r="R550" i="1" s="1"/>
  <c r="K544" i="1"/>
  <c r="R544" i="1" s="1"/>
  <c r="K540" i="1"/>
  <c r="R540" i="1" s="1"/>
  <c r="K536" i="1"/>
  <c r="K527" i="1"/>
  <c r="R527" i="1" s="1"/>
  <c r="K523" i="1"/>
  <c r="R523" i="1" s="1"/>
  <c r="K513" i="1"/>
  <c r="R513" i="1" s="1"/>
  <c r="K507" i="1"/>
  <c r="R507" i="1" s="1"/>
  <c r="K502" i="1"/>
  <c r="R502" i="1" s="1"/>
  <c r="K498" i="1"/>
  <c r="R498" i="1" s="1"/>
  <c r="K491" i="1"/>
  <c r="R491" i="1" s="1"/>
  <c r="K485" i="1"/>
  <c r="R485" i="1" s="1"/>
  <c r="K477" i="1"/>
  <c r="R477" i="1" s="1"/>
  <c r="K471" i="1"/>
  <c r="R471" i="1" s="1"/>
  <c r="K468" i="1"/>
  <c r="R468" i="1" s="1"/>
  <c r="K442" i="1"/>
  <c r="R442" i="1" s="1"/>
  <c r="K438" i="1"/>
  <c r="R438" i="1" s="1"/>
  <c r="K432" i="1"/>
  <c r="R432" i="1" s="1"/>
  <c r="K428" i="1"/>
  <c r="K421" i="1"/>
  <c r="R421" i="1" s="1"/>
  <c r="K419" i="1"/>
  <c r="R419" i="1" s="1"/>
  <c r="K405" i="1"/>
  <c r="R405" i="1" s="1"/>
  <c r="K389" i="1"/>
  <c r="R389" i="1" s="1"/>
  <c r="K377" i="1"/>
  <c r="R377" i="1" s="1"/>
  <c r="K372" i="1"/>
  <c r="K359" i="1"/>
  <c r="R359" i="1" s="1"/>
  <c r="K357" i="1"/>
  <c r="R357" i="1" s="1"/>
  <c r="K351" i="1"/>
  <c r="R351" i="1" s="1"/>
  <c r="K339" i="1"/>
  <c r="R339" i="1" s="1"/>
  <c r="K334" i="1"/>
  <c r="K321" i="1"/>
  <c r="R321" i="1" s="1"/>
  <c r="K317" i="1"/>
  <c r="R317" i="1" s="1"/>
  <c r="K310" i="1"/>
  <c r="R310" i="1" s="1"/>
  <c r="K304" i="1"/>
  <c r="R304" i="1" s="1"/>
  <c r="K299" i="1"/>
  <c r="K294" i="1"/>
  <c r="R294" i="1" s="1"/>
  <c r="K287" i="1"/>
  <c r="R287" i="1" s="1"/>
  <c r="K280" i="1"/>
  <c r="R280" i="1" s="1"/>
  <c r="K270" i="1"/>
  <c r="K260" i="1"/>
  <c r="K239" i="1"/>
  <c r="K215" i="1"/>
  <c r="R215" i="1" s="1"/>
  <c r="K171" i="1"/>
  <c r="K164" i="1"/>
  <c r="R164" i="1" s="1"/>
  <c r="K115" i="1"/>
  <c r="R115" i="1" s="1"/>
  <c r="O380" i="1"/>
  <c r="R380" i="1" s="1"/>
  <c r="K944" i="1"/>
  <c r="R944" i="1" s="1"/>
  <c r="K938" i="1"/>
  <c r="R938" i="1" s="1"/>
  <c r="K931" i="1"/>
  <c r="K909" i="1"/>
  <c r="R909" i="1" s="1"/>
  <c r="K902" i="1"/>
  <c r="R902" i="1" s="1"/>
  <c r="K874" i="1"/>
  <c r="R874" i="1" s="1"/>
  <c r="K867" i="1"/>
  <c r="R867" i="1" s="1"/>
  <c r="K843" i="1"/>
  <c r="R843" i="1" s="1"/>
  <c r="K832" i="1"/>
  <c r="R832" i="1" s="1"/>
  <c r="K820" i="1"/>
  <c r="R820" i="1" s="1"/>
  <c r="K814" i="1"/>
  <c r="R814" i="1" s="1"/>
  <c r="K802" i="1"/>
  <c r="R802" i="1" s="1"/>
  <c r="K788" i="1"/>
  <c r="R788" i="1" s="1"/>
  <c r="K778" i="1"/>
  <c r="R778" i="1" s="1"/>
  <c r="K737" i="1"/>
  <c r="R737" i="1" s="1"/>
  <c r="K700" i="1"/>
  <c r="R700" i="1" s="1"/>
  <c r="K693" i="1"/>
  <c r="R693" i="1" s="1"/>
  <c r="K681" i="1"/>
  <c r="R681" i="1" s="1"/>
  <c r="K675" i="1"/>
  <c r="R675" i="1" s="1"/>
  <c r="K664" i="1"/>
  <c r="R664" i="1" s="1"/>
  <c r="K660" i="1"/>
  <c r="R660" i="1" s="1"/>
  <c r="K654" i="1"/>
  <c r="R654" i="1" s="1"/>
  <c r="K650" i="1"/>
  <c r="R650" i="1" s="1"/>
  <c r="K643" i="1"/>
  <c r="R643" i="1" s="1"/>
  <c r="K626" i="1"/>
  <c r="R626" i="1" s="1"/>
  <c r="K599" i="1"/>
  <c r="R599" i="1" s="1"/>
  <c r="K596" i="1"/>
  <c r="R596" i="1" s="1"/>
  <c r="K575" i="1"/>
  <c r="R575" i="1" s="1"/>
  <c r="K568" i="1"/>
  <c r="K558" i="1"/>
  <c r="R558" i="1" s="1"/>
  <c r="K549" i="1"/>
  <c r="R549" i="1" s="1"/>
  <c r="K546" i="1"/>
  <c r="R546" i="1" s="1"/>
  <c r="K521" i="1"/>
  <c r="R521" i="1" s="1"/>
  <c r="K517" i="1"/>
  <c r="R517" i="1" s="1"/>
  <c r="K490" i="1"/>
  <c r="R490" i="1" s="1"/>
  <c r="K484" i="1"/>
  <c r="R484" i="1" s="1"/>
  <c r="K478" i="1"/>
  <c r="R478" i="1" s="1"/>
  <c r="K441" i="1"/>
  <c r="R441" i="1" s="1"/>
  <c r="K439" i="1"/>
  <c r="R439" i="1" s="1"/>
  <c r="K429" i="1"/>
  <c r="R429" i="1" s="1"/>
  <c r="K408" i="1"/>
  <c r="R408" i="1" s="1"/>
  <c r="K360" i="1"/>
  <c r="R360" i="1" s="1"/>
  <c r="K335" i="1"/>
  <c r="R335" i="1" s="1"/>
  <c r="K322" i="1"/>
  <c r="R322" i="1" s="1"/>
  <c r="K316" i="1"/>
  <c r="R316" i="1" s="1"/>
  <c r="K313" i="1"/>
  <c r="R313" i="1" s="1"/>
  <c r="K305" i="1"/>
  <c r="R305" i="1" s="1"/>
  <c r="K240" i="1"/>
  <c r="R240" i="1" s="1"/>
  <c r="K210" i="1"/>
  <c r="R210" i="1" s="1"/>
  <c r="K169" i="1"/>
  <c r="R169" i="1" s="1"/>
  <c r="K167" i="1"/>
  <c r="R167" i="1" s="1"/>
  <c r="K114" i="1"/>
  <c r="R114" i="1" s="1"/>
  <c r="O383" i="1"/>
  <c r="R383" i="1" s="1"/>
  <c r="K892" i="1"/>
  <c r="R892" i="1" s="1"/>
  <c r="K837" i="1"/>
  <c r="R837" i="1" s="1"/>
  <c r="K830" i="1"/>
  <c r="R830" i="1" s="1"/>
  <c r="K805" i="1"/>
  <c r="R805" i="1" s="1"/>
  <c r="K492" i="1"/>
  <c r="R492" i="1" s="1"/>
  <c r="O382" i="1"/>
  <c r="R382" i="1" s="1"/>
  <c r="O282" i="1"/>
  <c r="K943" i="1"/>
  <c r="R943" i="1" s="1"/>
  <c r="K939" i="1"/>
  <c r="R939" i="1" s="1"/>
  <c r="K932" i="1"/>
  <c r="R932" i="1" s="1"/>
  <c r="K929" i="1"/>
  <c r="R929" i="1" s="1"/>
  <c r="K924" i="1"/>
  <c r="R924" i="1" s="1"/>
  <c r="K912" i="1"/>
  <c r="R912" i="1" s="1"/>
  <c r="K910" i="1"/>
  <c r="R910" i="1" s="1"/>
  <c r="K901" i="1"/>
  <c r="R901" i="1" s="1"/>
  <c r="K890" i="1"/>
  <c r="R890" i="1" s="1"/>
  <c r="K875" i="1"/>
  <c r="R875" i="1" s="1"/>
  <c r="K864" i="1"/>
  <c r="K862" i="1"/>
  <c r="R862" i="1" s="1"/>
  <c r="K849" i="1"/>
  <c r="R849" i="1" s="1"/>
  <c r="K841" i="1"/>
  <c r="R841" i="1" s="1"/>
  <c r="K839" i="1"/>
  <c r="R839" i="1" s="1"/>
  <c r="K829" i="1"/>
  <c r="R829" i="1" s="1"/>
  <c r="K823" i="1"/>
  <c r="K819" i="1"/>
  <c r="R819" i="1" s="1"/>
  <c r="K812" i="1"/>
  <c r="K799" i="1"/>
  <c r="R799" i="1" s="1"/>
  <c r="K796" i="1"/>
  <c r="R796" i="1" s="1"/>
  <c r="K787" i="1"/>
  <c r="R787" i="1" s="1"/>
  <c r="K783" i="1"/>
  <c r="R783" i="1" s="1"/>
  <c r="K779" i="1"/>
  <c r="R779" i="1" s="1"/>
  <c r="K766" i="1"/>
  <c r="R766" i="1" s="1"/>
  <c r="K741" i="1"/>
  <c r="R741" i="1" s="1"/>
  <c r="K734" i="1"/>
  <c r="R734" i="1" s="1"/>
  <c r="K725" i="1"/>
  <c r="R725" i="1" s="1"/>
  <c r="K712" i="1"/>
  <c r="R712" i="1" s="1"/>
  <c r="K709" i="1"/>
  <c r="R709" i="1" s="1"/>
  <c r="K704" i="1"/>
  <c r="R704" i="1" s="1"/>
  <c r="K699" i="1"/>
  <c r="R699" i="1" s="1"/>
  <c r="K695" i="1"/>
  <c r="R695" i="1" s="1"/>
  <c r="K682" i="1"/>
  <c r="R682" i="1" s="1"/>
  <c r="K679" i="1"/>
  <c r="R679" i="1" s="1"/>
  <c r="K671" i="1"/>
  <c r="R671" i="1" s="1"/>
  <c r="K667" i="1"/>
  <c r="R667" i="1" s="1"/>
  <c r="K661" i="1"/>
  <c r="R661" i="1" s="1"/>
  <c r="K653" i="1"/>
  <c r="R653" i="1" s="1"/>
  <c r="K648" i="1"/>
  <c r="R648" i="1" s="1"/>
  <c r="K642" i="1"/>
  <c r="R642" i="1" s="1"/>
  <c r="K623" i="1"/>
  <c r="R623" i="1" s="1"/>
  <c r="K600" i="1"/>
  <c r="R600" i="1" s="1"/>
  <c r="K594" i="1"/>
  <c r="R594" i="1" s="1"/>
  <c r="K577" i="1"/>
  <c r="R577" i="1" s="1"/>
  <c r="K571" i="1"/>
  <c r="R571" i="1" s="1"/>
  <c r="K556" i="1"/>
  <c r="K551" i="1"/>
  <c r="R551" i="1" s="1"/>
  <c r="K545" i="1"/>
  <c r="R545" i="1" s="1"/>
  <c r="K539" i="1"/>
  <c r="R539" i="1" s="1"/>
  <c r="K535" i="1"/>
  <c r="K525" i="1"/>
  <c r="R525" i="1" s="1"/>
  <c r="K519" i="1"/>
  <c r="K515" i="1"/>
  <c r="R515" i="1" s="1"/>
  <c r="K509" i="1"/>
  <c r="R509" i="1" s="1"/>
  <c r="K504" i="1"/>
  <c r="R504" i="1" s="1"/>
  <c r="K497" i="1"/>
  <c r="K495" i="1"/>
  <c r="R495" i="1" s="1"/>
  <c r="K486" i="1"/>
  <c r="R486" i="1" s="1"/>
  <c r="K475" i="1"/>
  <c r="R475" i="1" s="1"/>
  <c r="K473" i="1"/>
  <c r="R473" i="1" s="1"/>
  <c r="K466" i="1"/>
  <c r="R466" i="1" s="1"/>
  <c r="K444" i="1"/>
  <c r="R444" i="1" s="1"/>
  <c r="K435" i="1"/>
  <c r="R435" i="1" s="1"/>
  <c r="K431" i="1"/>
  <c r="K426" i="1"/>
  <c r="R426" i="1" s="1"/>
  <c r="K424" i="1"/>
  <c r="R424" i="1" s="1"/>
  <c r="K418" i="1"/>
  <c r="R418" i="1" s="1"/>
  <c r="K409" i="1"/>
  <c r="R409" i="1" s="1"/>
  <c r="K388" i="1"/>
  <c r="R388" i="1" s="1"/>
  <c r="K376" i="1"/>
  <c r="R376" i="1" s="1"/>
  <c r="K371" i="1"/>
  <c r="R371" i="1" s="1"/>
  <c r="K362" i="1"/>
  <c r="R362" i="1" s="1"/>
  <c r="K356" i="1"/>
  <c r="R356" i="1" s="1"/>
  <c r="K353" i="1"/>
  <c r="R353" i="1" s="1"/>
  <c r="K340" i="1"/>
  <c r="R340" i="1" s="1"/>
  <c r="K333" i="1"/>
  <c r="K324" i="1"/>
  <c r="R324" i="1" s="1"/>
  <c r="K319" i="1"/>
  <c r="R319" i="1" s="1"/>
  <c r="K311" i="1"/>
  <c r="R311" i="1" s="1"/>
  <c r="K303" i="1"/>
  <c r="K301" i="1"/>
  <c r="R301" i="1" s="1"/>
  <c r="K295" i="1"/>
  <c r="R295" i="1" s="1"/>
  <c r="K282" i="1"/>
  <c r="R282" i="1" s="1"/>
  <c r="K279" i="1"/>
  <c r="R279" i="1" s="1"/>
  <c r="K272" i="1"/>
  <c r="R272" i="1" s="1"/>
  <c r="K258" i="1"/>
  <c r="K241" i="1"/>
  <c r="R241" i="1" s="1"/>
  <c r="K214" i="1"/>
  <c r="R214" i="1" s="1"/>
  <c r="K183" i="1"/>
  <c r="R183" i="1" s="1"/>
  <c r="K174" i="1"/>
  <c r="R174" i="1" s="1"/>
  <c r="K165" i="1"/>
  <c r="R165" i="1" s="1"/>
  <c r="K111" i="1"/>
  <c r="K112" i="1"/>
  <c r="R112" i="1" s="1"/>
  <c r="K217" i="1"/>
  <c r="R217" i="1" s="1"/>
  <c r="K181" i="1"/>
  <c r="R181" i="1" s="1"/>
  <c r="K173" i="1"/>
  <c r="R173" i="1" s="1"/>
  <c r="K160" i="1"/>
  <c r="R160" i="1" s="1"/>
  <c r="K113" i="1"/>
  <c r="R113" i="1" s="1"/>
  <c r="K182" i="1"/>
  <c r="R182" i="1" s="1"/>
  <c r="K161" i="1"/>
  <c r="R161" i="1" s="1"/>
  <c r="K213" i="1"/>
  <c r="R213" i="1" s="1"/>
  <c r="K162" i="1"/>
  <c r="R162" i="1" s="1"/>
  <c r="K116" i="1"/>
  <c r="R116" i="1" s="1"/>
  <c r="O166" i="1"/>
  <c r="O168" i="1" s="1"/>
  <c r="K216" i="1"/>
  <c r="R216" i="1" s="1"/>
  <c r="K185" i="1"/>
  <c r="R185" i="1" s="1"/>
  <c r="K172" i="1"/>
  <c r="R172" i="1" s="1"/>
  <c r="K166" i="1"/>
  <c r="R166" i="1" s="1"/>
  <c r="K117" i="1"/>
  <c r="R117" i="1" s="1"/>
  <c r="O903" i="1"/>
  <c r="O905" i="1" s="1"/>
  <c r="O813" i="1"/>
  <c r="O816" i="1" s="1"/>
  <c r="O806" i="1"/>
  <c r="O798" i="1"/>
  <c r="O803" i="1" s="1"/>
  <c r="O794" i="1"/>
  <c r="O767" i="1"/>
  <c r="O769" i="1" s="1"/>
  <c r="O740" i="1"/>
  <c r="O743" i="1" s="1"/>
  <c r="O708" i="1"/>
  <c r="O711" i="1" s="1"/>
  <c r="O666" i="1"/>
  <c r="O662" i="1"/>
  <c r="O624" i="1"/>
  <c r="O593" i="1"/>
  <c r="O541" i="1"/>
  <c r="O427" i="1"/>
  <c r="O384" i="1"/>
  <c r="R384" i="1" s="1"/>
  <c r="O373" i="1"/>
  <c r="O337" i="1"/>
  <c r="O300" i="1"/>
  <c r="O283" i="1"/>
  <c r="R283" i="1" s="1"/>
  <c r="O261" i="1"/>
  <c r="O238" i="1"/>
  <c r="O170" i="1"/>
  <c r="K941" i="1"/>
  <c r="K936" i="1"/>
  <c r="R936" i="1" s="1"/>
  <c r="K934" i="1"/>
  <c r="R934" i="1" s="1"/>
  <c r="K927" i="1"/>
  <c r="R927" i="1" s="1"/>
  <c r="K923" i="1"/>
  <c r="K914" i="1"/>
  <c r="R914" i="1" s="1"/>
  <c r="K907" i="1"/>
  <c r="K903" i="1"/>
  <c r="K891" i="1"/>
  <c r="R891" i="1" s="1"/>
  <c r="K877" i="1"/>
  <c r="R877" i="1" s="1"/>
  <c r="K865" i="1"/>
  <c r="R865" i="1" s="1"/>
  <c r="K859" i="1"/>
  <c r="R859" i="1" s="1"/>
  <c r="K848" i="1"/>
  <c r="K846" i="1"/>
  <c r="R846" i="1" s="1"/>
  <c r="K836" i="1"/>
  <c r="K833" i="1"/>
  <c r="R833" i="1" s="1"/>
  <c r="K826" i="1"/>
  <c r="R826" i="1" s="1"/>
  <c r="K818" i="1"/>
  <c r="R818" i="1" s="1"/>
  <c r="K813" i="1"/>
  <c r="K806" i="1"/>
  <c r="K798" i="1"/>
  <c r="K794" i="1"/>
  <c r="K790" i="1"/>
  <c r="R790" i="1" s="1"/>
  <c r="K785" i="1"/>
  <c r="R785" i="1" s="1"/>
  <c r="K781" i="1"/>
  <c r="R781" i="1" s="1"/>
  <c r="K767" i="1"/>
  <c r="K740" i="1"/>
  <c r="K735" i="1"/>
  <c r="R735" i="1" s="1"/>
  <c r="K724" i="1"/>
  <c r="R724" i="1" s="1"/>
  <c r="K714" i="1"/>
  <c r="R714" i="1" s="1"/>
  <c r="K708" i="1"/>
  <c r="R708" i="1" s="1"/>
  <c r="K705" i="1"/>
  <c r="R705" i="1" s="1"/>
  <c r="K701" i="1"/>
  <c r="R701" i="1" s="1"/>
  <c r="K694" i="1"/>
  <c r="R694" i="1" s="1"/>
  <c r="K683" i="1"/>
  <c r="R683" i="1" s="1"/>
  <c r="K677" i="1"/>
  <c r="K673" i="1"/>
  <c r="R673" i="1" s="1"/>
  <c r="K666" i="1"/>
  <c r="K662" i="1"/>
  <c r="K652" i="1"/>
  <c r="R652" i="1" s="1"/>
  <c r="K649" i="1"/>
  <c r="R649" i="1" s="1"/>
  <c r="K641" i="1"/>
  <c r="R641" i="1" s="1"/>
  <c r="K624" i="1"/>
  <c r="K603" i="1"/>
  <c r="R603" i="1" s="1"/>
  <c r="K593" i="1"/>
  <c r="K576" i="1"/>
  <c r="R576" i="1" s="1"/>
  <c r="K570" i="1"/>
  <c r="R570" i="1" s="1"/>
  <c r="K555" i="1"/>
  <c r="R555" i="1" s="1"/>
  <c r="K552" i="1"/>
  <c r="R552" i="1" s="1"/>
  <c r="K547" i="1"/>
  <c r="R547" i="1" s="1"/>
  <c r="K541" i="1"/>
  <c r="R541" i="1" s="1"/>
  <c r="K537" i="1"/>
  <c r="R537" i="1" s="1"/>
  <c r="K526" i="1"/>
  <c r="R526" i="1" s="1"/>
  <c r="K520" i="1"/>
  <c r="R520" i="1" s="1"/>
  <c r="K512" i="1"/>
  <c r="R512" i="1" s="1"/>
  <c r="K510" i="1"/>
  <c r="R510" i="1" s="1"/>
  <c r="K501" i="1"/>
  <c r="R501" i="1" s="1"/>
  <c r="K499" i="1"/>
  <c r="R499" i="1" s="1"/>
  <c r="K493" i="1"/>
  <c r="R493" i="1" s="1"/>
  <c r="K487" i="1"/>
  <c r="R487" i="1" s="1"/>
  <c r="K476" i="1"/>
  <c r="R476" i="1" s="1"/>
  <c r="K470" i="1"/>
  <c r="K467" i="1"/>
  <c r="R467" i="1" s="1"/>
  <c r="K445" i="1"/>
  <c r="R445" i="1" s="1"/>
  <c r="K437" i="1"/>
  <c r="R437" i="1" s="1"/>
  <c r="K433" i="1"/>
  <c r="R433" i="1" s="1"/>
  <c r="K427" i="1"/>
  <c r="K422" i="1"/>
  <c r="R422" i="1" s="1"/>
  <c r="K417" i="1"/>
  <c r="R417" i="1" s="1"/>
  <c r="K407" i="1"/>
  <c r="R407" i="1" s="1"/>
  <c r="K390" i="1"/>
  <c r="R390" i="1" s="1"/>
  <c r="K375" i="1"/>
  <c r="R375" i="1" s="1"/>
  <c r="K373" i="1"/>
  <c r="K361" i="1"/>
  <c r="R361" i="1" s="1"/>
  <c r="K355" i="1"/>
  <c r="R355" i="1" s="1"/>
  <c r="K352" i="1"/>
  <c r="R352" i="1" s="1"/>
  <c r="K341" i="1"/>
  <c r="R341" i="1" s="1"/>
  <c r="K337" i="1"/>
  <c r="K323" i="1"/>
  <c r="R323" i="1" s="1"/>
  <c r="K318" i="1"/>
  <c r="R318" i="1" s="1"/>
  <c r="K309" i="1"/>
  <c r="R309" i="1" s="1"/>
  <c r="K307" i="1"/>
  <c r="R307" i="1" s="1"/>
  <c r="K300" i="1"/>
  <c r="K292" i="1"/>
  <c r="R292" i="1" s="1"/>
  <c r="K288" i="1"/>
  <c r="R288" i="1" s="1"/>
  <c r="K278" i="1"/>
  <c r="K271" i="1"/>
  <c r="R271" i="1" s="1"/>
  <c r="K261" i="1"/>
  <c r="K238" i="1"/>
  <c r="K212" i="1"/>
  <c r="R212" i="1" s="1"/>
  <c r="K170" i="1"/>
  <c r="K159" i="1"/>
  <c r="R159" i="1" s="1"/>
  <c r="K118" i="1"/>
  <c r="R118" i="1" s="1"/>
  <c r="O793" i="1"/>
  <c r="K913" i="1"/>
  <c r="K878" i="1"/>
  <c r="R878" i="1" s="1"/>
  <c r="K851" i="1"/>
  <c r="R851" i="1" s="1"/>
  <c r="K845" i="1"/>
  <c r="K831" i="1"/>
  <c r="R831" i="1" s="1"/>
  <c r="K825" i="1"/>
  <c r="R825" i="1" s="1"/>
  <c r="K817" i="1"/>
  <c r="K800" i="1"/>
  <c r="R800" i="1" s="1"/>
  <c r="K793" i="1"/>
  <c r="K791" i="1"/>
  <c r="R791" i="1" s="1"/>
  <c r="K780" i="1"/>
  <c r="R780" i="1" s="1"/>
  <c r="K736" i="1"/>
  <c r="R736" i="1" s="1"/>
  <c r="K707" i="1"/>
  <c r="K685" i="1"/>
  <c r="R685" i="1" s="1"/>
  <c r="K674" i="1"/>
  <c r="R674" i="1" s="1"/>
  <c r="K665" i="1"/>
  <c r="R665" i="1" s="1"/>
  <c r="K658" i="1"/>
  <c r="K655" i="1"/>
  <c r="R655" i="1" s="1"/>
  <c r="K625" i="1"/>
  <c r="R625" i="1" s="1"/>
  <c r="K602" i="1"/>
  <c r="R602" i="1" s="1"/>
  <c r="K597" i="1"/>
  <c r="R597" i="1" s="1"/>
  <c r="K574" i="1"/>
  <c r="R574" i="1" s="1"/>
  <c r="K572" i="1"/>
  <c r="R572" i="1" s="1"/>
  <c r="K553" i="1"/>
  <c r="R553" i="1" s="1"/>
  <c r="K543" i="1"/>
  <c r="K522" i="1"/>
  <c r="R522" i="1" s="1"/>
  <c r="K514" i="1"/>
  <c r="R514" i="1" s="1"/>
  <c r="K494" i="1"/>
  <c r="R494" i="1" s="1"/>
  <c r="K488" i="1"/>
  <c r="R488" i="1" s="1"/>
  <c r="K472" i="1"/>
  <c r="R472" i="1" s="1"/>
  <c r="K443" i="1"/>
  <c r="R443" i="1" s="1"/>
  <c r="K436" i="1"/>
  <c r="R436" i="1" s="1"/>
  <c r="K423" i="1"/>
  <c r="R423" i="1" s="1"/>
  <c r="K406" i="1"/>
  <c r="R406" i="1" s="1"/>
  <c r="K342" i="1"/>
  <c r="R342" i="1" s="1"/>
  <c r="K336" i="1"/>
  <c r="R336" i="1" s="1"/>
  <c r="K315" i="1"/>
  <c r="K312" i="1"/>
  <c r="R312" i="1" s="1"/>
  <c r="K306" i="1"/>
  <c r="R306" i="1" s="1"/>
  <c r="K297" i="1"/>
  <c r="R297" i="1" s="1"/>
  <c r="K286" i="1"/>
  <c r="R286" i="1" s="1"/>
  <c r="K242" i="1"/>
  <c r="R242" i="1" s="1"/>
  <c r="K209" i="1"/>
  <c r="R209" i="1" s="1"/>
  <c r="K163" i="1"/>
  <c r="R163" i="1" s="1"/>
  <c r="K184" i="1"/>
  <c r="R184" i="1" s="1"/>
  <c r="K119" i="1"/>
  <c r="R119" i="1" s="1"/>
  <c r="Q84" i="1" l="1"/>
  <c r="M38" i="1"/>
  <c r="S38" i="1" s="1"/>
  <c r="K680" i="1"/>
  <c r="O175" i="1"/>
  <c r="O430" i="1"/>
  <c r="O262" i="1"/>
  <c r="O374" i="1"/>
  <c r="O542" i="1"/>
  <c r="Q350" i="1"/>
  <c r="K863" i="1"/>
  <c r="S863" i="1" s="1"/>
  <c r="R218" i="1"/>
  <c r="R238" i="1"/>
  <c r="R373" i="1"/>
  <c r="O628" i="1"/>
  <c r="R171" i="1"/>
  <c r="R299" i="1"/>
  <c r="R428" i="1"/>
  <c r="R627" i="1"/>
  <c r="R710" i="1"/>
  <c r="O338" i="1"/>
  <c r="O663" i="1"/>
  <c r="R200" i="1"/>
  <c r="R257" i="1"/>
  <c r="R75" i="1"/>
  <c r="R101" i="1"/>
  <c r="R202" i="1"/>
  <c r="Q370" i="1"/>
  <c r="K285" i="1"/>
  <c r="R285" i="1" s="1"/>
  <c r="Q765" i="1"/>
  <c r="R170" i="1"/>
  <c r="R300" i="1"/>
  <c r="R427" i="1"/>
  <c r="R662" i="1"/>
  <c r="R813" i="1"/>
  <c r="O669" i="1"/>
  <c r="R372" i="1"/>
  <c r="O598" i="1"/>
  <c r="R89" i="1"/>
  <c r="M89" i="1"/>
  <c r="S89" i="1" s="1"/>
  <c r="K930" i="1"/>
  <c r="R930" i="1" s="1"/>
  <c r="M47" i="1"/>
  <c r="S47" i="1" s="1"/>
  <c r="K604" i="1"/>
  <c r="S604" i="1" s="1"/>
  <c r="K881" i="1"/>
  <c r="R767" i="1"/>
  <c r="R260" i="1"/>
  <c r="O302" i="1"/>
  <c r="R367" i="1"/>
  <c r="Q397" i="1"/>
  <c r="R392" i="1"/>
  <c r="Q609" i="1"/>
  <c r="M23" i="1"/>
  <c r="S23" i="1" s="1"/>
  <c r="M224" i="1"/>
  <c r="S224" i="1" s="1"/>
  <c r="K739" i="1"/>
  <c r="R739" i="1" s="1"/>
  <c r="K940" i="1"/>
  <c r="R940" i="1" s="1"/>
  <c r="O680" i="1"/>
  <c r="R680" i="1" s="1"/>
  <c r="R817" i="1"/>
  <c r="K822" i="1"/>
  <c r="R593" i="1"/>
  <c r="K598" i="1"/>
  <c r="R798" i="1"/>
  <c r="K803" i="1"/>
  <c r="R848" i="1"/>
  <c r="K852" i="1"/>
  <c r="R923" i="1"/>
  <c r="K926" i="1"/>
  <c r="R941" i="1"/>
  <c r="R945" i="1" s="1"/>
  <c r="K945" i="1"/>
  <c r="S945" i="1" s="1"/>
  <c r="R111" i="1"/>
  <c r="R120" i="1" s="1"/>
  <c r="K120" i="1"/>
  <c r="S120" i="1" s="1"/>
  <c r="R303" i="1"/>
  <c r="K308" i="1"/>
  <c r="R333" i="1"/>
  <c r="K338" i="1"/>
  <c r="R431" i="1"/>
  <c r="K434" i="1"/>
  <c r="R497" i="1"/>
  <c r="K500" i="1"/>
  <c r="R519" i="1"/>
  <c r="K524" i="1"/>
  <c r="R823" i="1"/>
  <c r="K828" i="1"/>
  <c r="R568" i="1"/>
  <c r="K573" i="1"/>
  <c r="R270" i="1"/>
  <c r="K273" i="1"/>
  <c r="O807" i="1"/>
  <c r="R6" i="1"/>
  <c r="R10" i="1" s="1"/>
  <c r="M10" i="1"/>
  <c r="S10" i="1" s="1"/>
  <c r="R176" i="1"/>
  <c r="R180" i="1" s="1"/>
  <c r="M180" i="1"/>
  <c r="S180" i="1" s="1"/>
  <c r="R219" i="1"/>
  <c r="R222" i="1" s="1"/>
  <c r="M222" i="1"/>
  <c r="S222" i="1" s="1"/>
  <c r="R39" i="1"/>
  <c r="R43" i="1" s="1"/>
  <c r="M43" i="1"/>
  <c r="S43" i="1" s="1"/>
  <c r="R15" i="1"/>
  <c r="R398" i="1"/>
  <c r="M404" i="1"/>
  <c r="R460" i="1"/>
  <c r="M465" i="1"/>
  <c r="R605" i="1"/>
  <c r="M609" i="1"/>
  <c r="R95" i="1"/>
  <c r="R96" i="1" s="1"/>
  <c r="M96" i="1"/>
  <c r="S96" i="1" s="1"/>
  <c r="R690" i="1"/>
  <c r="M692" i="1"/>
  <c r="R102" i="1"/>
  <c r="R110" i="1" s="1"/>
  <c r="M110" i="1"/>
  <c r="S110" i="1" s="1"/>
  <c r="R616" i="1"/>
  <c r="M622" i="1"/>
  <c r="R755" i="1"/>
  <c r="M761" i="1"/>
  <c r="R917" i="1"/>
  <c r="M922" i="1"/>
  <c r="M75" i="1"/>
  <c r="S75" i="1" s="1"/>
  <c r="M158" i="1"/>
  <c r="S158" i="1" s="1"/>
  <c r="K218" i="1"/>
  <c r="S218" i="1" s="1"/>
  <c r="M257" i="1"/>
  <c r="S257" i="1" s="1"/>
  <c r="K289" i="1"/>
  <c r="K343" i="1"/>
  <c r="K420" i="1"/>
  <c r="K479" i="1"/>
  <c r="K528" i="1"/>
  <c r="K835" i="1"/>
  <c r="M416" i="1"/>
  <c r="M733" i="1"/>
  <c r="O285" i="1"/>
  <c r="K175" i="1"/>
  <c r="M269" i="1"/>
  <c r="K302" i="1"/>
  <c r="K358" i="1"/>
  <c r="K430" i="1"/>
  <c r="K496" i="1"/>
  <c r="K542" i="1"/>
  <c r="K645" i="1"/>
  <c r="K697" i="1"/>
  <c r="K769" i="1"/>
  <c r="R863" i="1"/>
  <c r="M483" i="1"/>
  <c r="M765" i="1"/>
  <c r="R315" i="1"/>
  <c r="K320" i="1"/>
  <c r="R543" i="1"/>
  <c r="K548" i="1"/>
  <c r="R658" i="1"/>
  <c r="K663" i="1"/>
  <c r="R707" i="1"/>
  <c r="K711" i="1"/>
  <c r="R793" i="1"/>
  <c r="K797" i="1"/>
  <c r="R913" i="1"/>
  <c r="K916" i="1"/>
  <c r="R624" i="1"/>
  <c r="R740" i="1"/>
  <c r="K743" i="1"/>
  <c r="R836" i="1"/>
  <c r="K840" i="1"/>
  <c r="R907" i="1"/>
  <c r="K911" i="1"/>
  <c r="O243" i="1"/>
  <c r="R258" i="1"/>
  <c r="K262" i="1"/>
  <c r="R535" i="1"/>
  <c r="K538" i="1"/>
  <c r="R556" i="1"/>
  <c r="K559" i="1"/>
  <c r="R812" i="1"/>
  <c r="K816" i="1"/>
  <c r="R864" i="1"/>
  <c r="K868" i="1"/>
  <c r="R931" i="1"/>
  <c r="K935" i="1"/>
  <c r="R239" i="1"/>
  <c r="R647" i="1"/>
  <c r="K651" i="1"/>
  <c r="R670" i="1"/>
  <c r="K676" i="1"/>
  <c r="R698" i="1"/>
  <c r="K702" i="1"/>
  <c r="R723" i="1"/>
  <c r="K726" i="1"/>
  <c r="R777" i="1"/>
  <c r="K782" i="1"/>
  <c r="R889" i="1"/>
  <c r="K893" i="1"/>
  <c r="R90" i="1"/>
  <c r="R94" i="1" s="1"/>
  <c r="M94" i="1"/>
  <c r="S94" i="1" s="1"/>
  <c r="R234" i="1"/>
  <c r="R237" i="1" s="1"/>
  <c r="M237" i="1"/>
  <c r="S237" i="1" s="1"/>
  <c r="R244" i="1"/>
  <c r="R250" i="1" s="1"/>
  <c r="M250" i="1"/>
  <c r="S250" i="1" s="1"/>
  <c r="R394" i="1"/>
  <c r="M397" i="1"/>
  <c r="R455" i="1"/>
  <c r="M459" i="1"/>
  <c r="R561" i="1"/>
  <c r="M567" i="1"/>
  <c r="R752" i="1"/>
  <c r="M754" i="1"/>
  <c r="R810" i="1"/>
  <c r="M811" i="1"/>
  <c r="R897" i="1"/>
  <c r="M900" i="1"/>
  <c r="R76" i="1"/>
  <c r="R84" i="1" s="1"/>
  <c r="M84" i="1"/>
  <c r="S84" i="1" s="1"/>
  <c r="Q208" i="1"/>
  <c r="R23" i="1"/>
  <c r="R48" i="1"/>
  <c r="R49" i="1" s="1"/>
  <c r="M49" i="1"/>
  <c r="S49" i="1" s="1"/>
  <c r="R610" i="1"/>
  <c r="M615" i="1"/>
  <c r="R716" i="1"/>
  <c r="M722" i="1"/>
  <c r="R131" i="1"/>
  <c r="R132" i="1" s="1"/>
  <c r="R365" i="1"/>
  <c r="R635" i="1"/>
  <c r="M640" i="1"/>
  <c r="R883" i="1"/>
  <c r="M888" i="1"/>
  <c r="R187" i="1"/>
  <c r="R193" i="1" s="1"/>
  <c r="M193" i="1"/>
  <c r="S193" i="1" s="1"/>
  <c r="M101" i="1"/>
  <c r="S101" i="1" s="1"/>
  <c r="K186" i="1"/>
  <c r="S186" i="1" s="1"/>
  <c r="M233" i="1"/>
  <c r="S233" i="1" s="1"/>
  <c r="M277" i="1"/>
  <c r="K314" i="1"/>
  <c r="K374" i="1"/>
  <c r="K440" i="1"/>
  <c r="K505" i="1"/>
  <c r="K554" i="1"/>
  <c r="K657" i="1"/>
  <c r="K706" i="1"/>
  <c r="K786" i="1"/>
  <c r="M592" i="1"/>
  <c r="M873" i="1"/>
  <c r="O387" i="1"/>
  <c r="R845" i="1"/>
  <c r="K847" i="1"/>
  <c r="O797" i="1"/>
  <c r="R278" i="1"/>
  <c r="K281" i="1"/>
  <c r="R337" i="1"/>
  <c r="R470" i="1"/>
  <c r="K474" i="1"/>
  <c r="M15" i="1"/>
  <c r="S15" i="1" s="1"/>
  <c r="M59" i="1"/>
  <c r="S59" i="1" s="1"/>
  <c r="M132" i="1"/>
  <c r="S132" i="1" s="1"/>
  <c r="M200" i="1"/>
  <c r="S200" i="1" s="1"/>
  <c r="K243" i="1"/>
  <c r="S243" i="1" s="1"/>
  <c r="K325" i="1"/>
  <c r="K391" i="1"/>
  <c r="K469" i="1"/>
  <c r="K518" i="1"/>
  <c r="K579" i="1"/>
  <c r="K669" i="1"/>
  <c r="K715" i="1"/>
  <c r="K807" i="1"/>
  <c r="K905" i="1"/>
  <c r="M350" i="1"/>
  <c r="M634" i="1"/>
  <c r="R168" i="1"/>
  <c r="R261" i="1"/>
  <c r="R677" i="1"/>
  <c r="R806" i="1"/>
  <c r="R903" i="1"/>
  <c r="R186" i="1"/>
  <c r="R334" i="1"/>
  <c r="R795" i="1"/>
  <c r="R228" i="1"/>
  <c r="R203" i="1"/>
  <c r="R608" i="1"/>
  <c r="R158" i="1"/>
  <c r="R20" i="1"/>
  <c r="R201" i="1"/>
  <c r="R47" i="1"/>
  <c r="R233" i="1"/>
  <c r="R348" i="1"/>
  <c r="R762" i="1"/>
  <c r="M20" i="1"/>
  <c r="S20" i="1" s="1"/>
  <c r="M64" i="1"/>
  <c r="S64" i="1" s="1"/>
  <c r="M142" i="1"/>
  <c r="S142" i="1" s="1"/>
  <c r="M208" i="1"/>
  <c r="M228" i="1"/>
  <c r="S228" i="1" s="1"/>
  <c r="K363" i="1"/>
  <c r="K410" i="1"/>
  <c r="M332" i="1"/>
  <c r="M586" i="1"/>
  <c r="M858" i="1"/>
  <c r="R666" i="1"/>
  <c r="R794" i="1"/>
  <c r="R536" i="1"/>
  <c r="R678" i="1"/>
  <c r="R804" i="1"/>
  <c r="R904" i="1"/>
  <c r="R59" i="1"/>
  <c r="R206" i="1"/>
  <c r="R64" i="1"/>
  <c r="R142" i="1"/>
  <c r="R38" i="1"/>
  <c r="R764" i="1"/>
  <c r="R35" i="1"/>
  <c r="R563" i="1"/>
  <c r="M35" i="1"/>
  <c r="S35" i="1" s="1"/>
  <c r="K168" i="1"/>
  <c r="S168" i="1" s="1"/>
  <c r="K298" i="1"/>
  <c r="K354" i="1"/>
  <c r="K378" i="1"/>
  <c r="K425" i="1"/>
  <c r="K446" i="1"/>
  <c r="K489" i="1"/>
  <c r="K511" i="1"/>
  <c r="K628" i="1"/>
  <c r="K686" i="1"/>
  <c r="K792" i="1"/>
  <c r="M370" i="1"/>
  <c r="M453" i="1"/>
  <c r="M534" i="1"/>
  <c r="M749" i="1"/>
  <c r="M776" i="1"/>
  <c r="S739" i="1" l="1"/>
  <c r="R175" i="1"/>
  <c r="S175" i="1"/>
  <c r="S930" i="1"/>
  <c r="R604" i="1"/>
  <c r="S285" i="1"/>
  <c r="R243" i="1"/>
  <c r="R881" i="1"/>
  <c r="S881" i="1"/>
  <c r="S680" i="1"/>
  <c r="S940" i="1"/>
  <c r="S208" i="1"/>
  <c r="R749" i="1"/>
  <c r="S749" i="1"/>
  <c r="R489" i="1"/>
  <c r="S489" i="1"/>
  <c r="R858" i="1"/>
  <c r="S858" i="1"/>
  <c r="R905" i="1"/>
  <c r="S905" i="1"/>
  <c r="R325" i="1"/>
  <c r="S325" i="1"/>
  <c r="R657" i="1"/>
  <c r="S657" i="1"/>
  <c r="R888" i="1"/>
  <c r="S888" i="1"/>
  <c r="R615" i="1"/>
  <c r="S615" i="1"/>
  <c r="R754" i="1"/>
  <c r="S754" i="1"/>
  <c r="R782" i="1"/>
  <c r="S782" i="1"/>
  <c r="R651" i="1"/>
  <c r="S651" i="1"/>
  <c r="R911" i="1"/>
  <c r="S911" i="1"/>
  <c r="R743" i="1"/>
  <c r="S743" i="1"/>
  <c r="R483" i="1"/>
  <c r="S483" i="1"/>
  <c r="R343" i="1"/>
  <c r="S343" i="1"/>
  <c r="R761" i="1"/>
  <c r="S761" i="1"/>
  <c r="R453" i="1"/>
  <c r="S453" i="1"/>
  <c r="R628" i="1"/>
  <c r="S628" i="1"/>
  <c r="R425" i="1"/>
  <c r="S425" i="1"/>
  <c r="R332" i="1"/>
  <c r="S332" i="1"/>
  <c r="R634" i="1"/>
  <c r="S634" i="1"/>
  <c r="R715" i="1"/>
  <c r="S715" i="1"/>
  <c r="R469" i="1"/>
  <c r="S469" i="1"/>
  <c r="R281" i="1"/>
  <c r="S281" i="1"/>
  <c r="R786" i="1"/>
  <c r="S786" i="1"/>
  <c r="R505" i="1"/>
  <c r="S505" i="1"/>
  <c r="R277" i="1"/>
  <c r="S277" i="1"/>
  <c r="R640" i="1"/>
  <c r="S640" i="1"/>
  <c r="R722" i="1"/>
  <c r="S722" i="1"/>
  <c r="R811" i="1"/>
  <c r="S811" i="1"/>
  <c r="R567" i="1"/>
  <c r="S567" i="1"/>
  <c r="R397" i="1"/>
  <c r="S397" i="1"/>
  <c r="R893" i="1"/>
  <c r="S893" i="1"/>
  <c r="R726" i="1"/>
  <c r="S726" i="1"/>
  <c r="R676" i="1"/>
  <c r="S676" i="1"/>
  <c r="R840" i="1"/>
  <c r="S840" i="1"/>
  <c r="R542" i="1"/>
  <c r="S542" i="1"/>
  <c r="R302" i="1"/>
  <c r="S302" i="1"/>
  <c r="R733" i="1"/>
  <c r="S733" i="1"/>
  <c r="R835" i="1"/>
  <c r="S835" i="1"/>
  <c r="R479" i="1"/>
  <c r="S479" i="1"/>
  <c r="R922" i="1"/>
  <c r="S922" i="1"/>
  <c r="R622" i="1"/>
  <c r="S622" i="1"/>
  <c r="R692" i="1"/>
  <c r="S692" i="1"/>
  <c r="R609" i="1"/>
  <c r="S609" i="1"/>
  <c r="R404" i="1"/>
  <c r="S404" i="1"/>
  <c r="R776" i="1"/>
  <c r="S776" i="1"/>
  <c r="R370" i="1"/>
  <c r="S370" i="1"/>
  <c r="R511" i="1"/>
  <c r="S511" i="1"/>
  <c r="R378" i="1"/>
  <c r="S378" i="1"/>
  <c r="R410" i="1"/>
  <c r="S410" i="1"/>
  <c r="R208" i="1"/>
  <c r="R350" i="1"/>
  <c r="S350" i="1"/>
  <c r="R669" i="1"/>
  <c r="S669" i="1"/>
  <c r="R391" i="1"/>
  <c r="S391" i="1"/>
  <c r="R474" i="1"/>
  <c r="S474" i="1"/>
  <c r="R387" i="1"/>
  <c r="S387" i="1"/>
  <c r="R706" i="1"/>
  <c r="S706" i="1"/>
  <c r="R440" i="1"/>
  <c r="S440" i="1"/>
  <c r="R935" i="1"/>
  <c r="S935" i="1"/>
  <c r="R816" i="1"/>
  <c r="S816" i="1"/>
  <c r="R538" i="1"/>
  <c r="S538" i="1"/>
  <c r="R916" i="1"/>
  <c r="S916" i="1"/>
  <c r="R711" i="1"/>
  <c r="S711" i="1"/>
  <c r="R548" i="1"/>
  <c r="S548" i="1"/>
  <c r="R765" i="1"/>
  <c r="S765" i="1"/>
  <c r="R769" i="1"/>
  <c r="S769" i="1"/>
  <c r="R496" i="1"/>
  <c r="S496" i="1"/>
  <c r="R269" i="1"/>
  <c r="S269" i="1"/>
  <c r="R416" i="1"/>
  <c r="S416" i="1"/>
  <c r="R420" i="1"/>
  <c r="S420" i="1"/>
  <c r="R273" i="1"/>
  <c r="S273" i="1"/>
  <c r="R828" i="1"/>
  <c r="S828" i="1"/>
  <c r="R500" i="1"/>
  <c r="S500" i="1"/>
  <c r="R338" i="1"/>
  <c r="S338" i="1"/>
  <c r="R926" i="1"/>
  <c r="S926" i="1"/>
  <c r="R803" i="1"/>
  <c r="S803" i="1"/>
  <c r="R792" i="1"/>
  <c r="S792" i="1"/>
  <c r="R354" i="1"/>
  <c r="S354" i="1"/>
  <c r="R363" i="1"/>
  <c r="S363" i="1"/>
  <c r="R579" i="1"/>
  <c r="S579" i="1"/>
  <c r="R873" i="1"/>
  <c r="S873" i="1"/>
  <c r="R374" i="1"/>
  <c r="S374" i="1"/>
  <c r="R900" i="1"/>
  <c r="S900" i="1"/>
  <c r="R459" i="1"/>
  <c r="S459" i="1"/>
  <c r="R702" i="1"/>
  <c r="S702" i="1"/>
  <c r="R697" i="1"/>
  <c r="S697" i="1"/>
  <c r="R430" i="1"/>
  <c r="S430" i="1"/>
  <c r="R465" i="1"/>
  <c r="S465" i="1"/>
  <c r="R822" i="1"/>
  <c r="S822" i="1"/>
  <c r="R534" i="1"/>
  <c r="S534" i="1"/>
  <c r="R686" i="1"/>
  <c r="S686" i="1"/>
  <c r="R446" i="1"/>
  <c r="S446" i="1"/>
  <c r="R298" i="1"/>
  <c r="S298" i="1"/>
  <c r="R586" i="1"/>
  <c r="S586" i="1"/>
  <c r="R807" i="1"/>
  <c r="S807" i="1"/>
  <c r="R518" i="1"/>
  <c r="S518" i="1"/>
  <c r="R847" i="1"/>
  <c r="S847" i="1"/>
  <c r="R592" i="1"/>
  <c r="S592" i="1"/>
  <c r="R554" i="1"/>
  <c r="S554" i="1"/>
  <c r="R314" i="1"/>
  <c r="S314" i="1"/>
  <c r="R868" i="1"/>
  <c r="S868" i="1"/>
  <c r="R559" i="1"/>
  <c r="S559" i="1"/>
  <c r="R262" i="1"/>
  <c r="S262" i="1"/>
  <c r="R797" i="1"/>
  <c r="S797" i="1"/>
  <c r="R663" i="1"/>
  <c r="S663" i="1"/>
  <c r="R320" i="1"/>
  <c r="S320" i="1"/>
  <c r="R645" i="1"/>
  <c r="S645" i="1"/>
  <c r="R358" i="1"/>
  <c r="S358" i="1"/>
  <c r="R528" i="1"/>
  <c r="S528" i="1"/>
  <c r="R289" i="1"/>
  <c r="S289" i="1"/>
  <c r="R573" i="1"/>
  <c r="S573" i="1"/>
  <c r="R524" i="1"/>
  <c r="S524" i="1"/>
  <c r="R434" i="1"/>
  <c r="S434" i="1"/>
  <c r="R308" i="1"/>
  <c r="S308" i="1"/>
  <c r="R852" i="1"/>
  <c r="S852" i="1"/>
  <c r="R598" i="1"/>
  <c r="S598" i="1"/>
</calcChain>
</file>

<file path=xl/sharedStrings.xml><?xml version="1.0" encoding="utf-8"?>
<sst xmlns="http://schemas.openxmlformats.org/spreadsheetml/2006/main" count="8543" uniqueCount="542">
  <si>
    <t>Generat la data: 03/04/2019 14:09</t>
  </si>
  <si>
    <t>Cod SIIIR</t>
  </si>
  <si>
    <t>Cod sirues</t>
  </si>
  <si>
    <t>Denumirea Unitatii</t>
  </si>
  <si>
    <t>Categorie</t>
  </si>
  <si>
    <t>Urban/Rural</t>
  </si>
  <si>
    <t>Forma de proprietate</t>
  </si>
  <si>
    <t>Forma de invatamant</t>
  </si>
  <si>
    <t>Total nr. elevi rural</t>
  </si>
  <si>
    <t>Total nr. elevi urban</t>
  </si>
  <si>
    <t>Nr. elevi rural romana</t>
  </si>
  <si>
    <t>Nr. elevi urban romana</t>
  </si>
  <si>
    <t>Nr elevi lb minoritati rural</t>
  </si>
  <si>
    <t>Nr elevi lb minoritati urban</t>
  </si>
  <si>
    <t>0461107608</t>
  </si>
  <si>
    <t>845606</t>
  </si>
  <si>
    <t>COLEGIUL ECONOMIC "ION GHICA" BACĂU</t>
  </si>
  <si>
    <t/>
  </si>
  <si>
    <t>URBAN</t>
  </si>
  <si>
    <t>Publică de interes naţional şi local</t>
  </si>
  <si>
    <t>Invatamant profesional(inclusiv stagiile de pregatire practică) - zi</t>
  </si>
  <si>
    <t>Liceal tehnologic, militar, pedagogic si teologic - zi</t>
  </si>
  <si>
    <t>Cantine-camine (elevi cazati)</t>
  </si>
  <si>
    <t>Liceal teoretic - zi</t>
  </si>
  <si>
    <t>TOTAL GENERAL</t>
  </si>
  <si>
    <t>0461108369</t>
  </si>
  <si>
    <t>958271</t>
  </si>
  <si>
    <t>COLEGIUL "MIHAI EMINESCU" BACĂU</t>
  </si>
  <si>
    <t>Colegiu</t>
  </si>
  <si>
    <t>Postliceal/maistri - zi</t>
  </si>
  <si>
    <t>Liceal integrat - zi</t>
  </si>
  <si>
    <t>0461108188</t>
  </si>
  <si>
    <t>3001653</t>
  </si>
  <si>
    <t>COLEGIUL NAŢIONAL CATOLIC "SF.IOSIF" BACĂU</t>
  </si>
  <si>
    <t>0461107463</t>
  </si>
  <si>
    <t>343165</t>
  </si>
  <si>
    <t>COLEGIUL NAŢIONAL "COSTACHE NEGRI" TÂRGU OCNA</t>
  </si>
  <si>
    <t>Gimnazial - zi</t>
  </si>
  <si>
    <t>0461107902</t>
  </si>
  <si>
    <t>1172848</t>
  </si>
  <si>
    <t>COLEGIUL NAŢIONAL DE ARTĂ "GEORGE APOSTU" BACĂU</t>
  </si>
  <si>
    <t>Primar - zi</t>
  </si>
  <si>
    <t>Primar cu specializarea muzică - zi</t>
  </si>
  <si>
    <t>Gimnazial - integrat - zi</t>
  </si>
  <si>
    <t>Liceal artistic(toate specializarile, exceptie, specializarea muzică) şi sportiv - zi</t>
  </si>
  <si>
    <t>Liceal specializarea muzică - zi</t>
  </si>
  <si>
    <t>Gimnazial vocational(altul decat specializarea muzică) - zi</t>
  </si>
  <si>
    <t>Preşcolar cu program normal - zi</t>
  </si>
  <si>
    <t>Preşcolar cu program prelungit/saptamanal - zi</t>
  </si>
  <si>
    <t>Gimnazial cu specializarea muzică - zi</t>
  </si>
  <si>
    <t>0461107314</t>
  </si>
  <si>
    <t>773451</t>
  </si>
  <si>
    <t>COLEGIUL NAŢIONAL "DIMITRIE CANTEMIR" ONEŞTI</t>
  </si>
  <si>
    <t>0461107395</t>
  </si>
  <si>
    <t>341313</t>
  </si>
  <si>
    <t>COLEGIUL NAŢIONAL "FERDINAND I" BACĂU</t>
  </si>
  <si>
    <t>0461108464</t>
  </si>
  <si>
    <t>341349</t>
  </si>
  <si>
    <t>COLEGIUL NAŢIONAL "GHEORGHE VRĂNCEANU" BACĂU</t>
  </si>
  <si>
    <t>Primar cu specializarea muzică in regim suplimentar - zi</t>
  </si>
  <si>
    <t>0461107585</t>
  </si>
  <si>
    <t>342109</t>
  </si>
  <si>
    <t>COLEGIUL NAŢIONAL "GRIGORE MOISIL" ONEŞTI</t>
  </si>
  <si>
    <t>0461104944</t>
  </si>
  <si>
    <t>341363</t>
  </si>
  <si>
    <t>COLEGIUL NAŢIONAL PEDAGOGIC "ŞTEFAN CEL MARE" BACĂU</t>
  </si>
  <si>
    <t>Primar - integrat - zi</t>
  </si>
  <si>
    <t>0461105999</t>
  </si>
  <si>
    <t>341325</t>
  </si>
  <si>
    <t>COLEGIUL NAŢIONAL "VASILE ALECSANDRI" BACAU</t>
  </si>
  <si>
    <t>0461108197</t>
  </si>
  <si>
    <t>223523</t>
  </si>
  <si>
    <t>COLEGIUL TEHNIC DE COMUNICAŢII "N.VASILESCU-KARPEN" BACĂU</t>
  </si>
  <si>
    <t>Liceal - FR</t>
  </si>
  <si>
    <t>0461107712</t>
  </si>
  <si>
    <t>792146</t>
  </si>
  <si>
    <t>COLEGIUL TEHNIC "DIMITRIE GHIKA" COMĂNEŞTI</t>
  </si>
  <si>
    <t>0461107201</t>
  </si>
  <si>
    <t>1101801</t>
  </si>
  <si>
    <t>COLEGIUL TEHNIC "GHEORGHE ASACHI" ONEŞTI</t>
  </si>
  <si>
    <t>0461107671</t>
  </si>
  <si>
    <t>343000</t>
  </si>
  <si>
    <t>COLEGIUL TEHNIC "GRIGORE COBĂLCESCU" MOINEŞTI</t>
  </si>
  <si>
    <t>0461108342</t>
  </si>
  <si>
    <t>1243491</t>
  </si>
  <si>
    <t>GRĂDINIŢA CU PROGRAM SĂPTĂMÂNAL "AGRICOLA" BACĂU</t>
  </si>
  <si>
    <t>0461107445</t>
  </si>
  <si>
    <t>1165091</t>
  </si>
  <si>
    <t>LICEUL CU PROGRAM SPORTIV BACĂU</t>
  </si>
  <si>
    <t>0461107992</t>
  </si>
  <si>
    <t>342111</t>
  </si>
  <si>
    <t>LICEUL CU PROGRAM SPORTIV "NADIA COMĂNECI" ONEŞTI</t>
  </si>
  <si>
    <t>Liceu</t>
  </si>
  <si>
    <t>Primar vocational(altul decat specializarea muzică) - zi</t>
  </si>
  <si>
    <t>0461107576</t>
  </si>
  <si>
    <t>832257</t>
  </si>
  <si>
    <t>LICEUL TEHNOLOGIC "ALEXANDRU VLAHUŢĂ" PODU TURCULUI</t>
  </si>
  <si>
    <t>Liceu tehnologic / Școală profesională</t>
  </si>
  <si>
    <t>RURAL</t>
  </si>
  <si>
    <t>0461104537</t>
  </si>
  <si>
    <t>341387</t>
  </si>
  <si>
    <t>LICEUL TEHNOLOGIC "ANGHEL SALIGNY" BACĂU</t>
  </si>
  <si>
    <t>Liceal tehnologic - seral</t>
  </si>
  <si>
    <t>0461107662</t>
  </si>
  <si>
    <t>1256450</t>
  </si>
  <si>
    <t>LICEUL TEHNOLOGIC DĂRMĂNEŞTI</t>
  </si>
  <si>
    <t>0461107947</t>
  </si>
  <si>
    <t>1180560</t>
  </si>
  <si>
    <t>LICEUL TEHNOLOGIC "DUMITRU MANGERON" BACĂU</t>
  </si>
  <si>
    <t>Gimnazial "A doua şansă"</t>
  </si>
  <si>
    <t>Primar "A doua şansă"</t>
  </si>
  <si>
    <t>Liceal teoretic - seral</t>
  </si>
  <si>
    <t>0461104998</t>
  </si>
  <si>
    <t>346234</t>
  </si>
  <si>
    <t>LICEUL TEHNOLOGIC FĂGET</t>
  </si>
  <si>
    <t>0461108093</t>
  </si>
  <si>
    <t>348696</t>
  </si>
  <si>
    <t>LICEUL TEHNOLOGIC "GEORGETA J.CANCICOV" PARINCEA</t>
  </si>
  <si>
    <t>0461107115</t>
  </si>
  <si>
    <t>999782</t>
  </si>
  <si>
    <t>LICEUL TEHNOLOGIC "GRIGORE ANTIPA" BACĂU</t>
  </si>
  <si>
    <t>0461107888</t>
  </si>
  <si>
    <t>1069209</t>
  </si>
  <si>
    <t>LICEUL TEHNOLOGIC "JACQUES M. ELIAS" SASCUT</t>
  </si>
  <si>
    <t>0461107504</t>
  </si>
  <si>
    <t>1224275</t>
  </si>
  <si>
    <t>LICEUL TEHNOLOGIC ONEŞTI</t>
  </si>
  <si>
    <t>0461107843</t>
  </si>
  <si>
    <t>1180572</t>
  </si>
  <si>
    <t>LICEUL TEHNOLOGIC "PETRU PONI" ONEŞTI</t>
  </si>
  <si>
    <t>0461105036</t>
  </si>
  <si>
    <t>341246</t>
  </si>
  <si>
    <t>LICEUL TEHNOLOGIC "PETRU RAREŞ" BACĂU</t>
  </si>
  <si>
    <t>0461108283</t>
  </si>
  <si>
    <t>350132</t>
  </si>
  <si>
    <t>LICEUL TEHNOLOGIC RĂCHITOASA</t>
  </si>
  <si>
    <t>0461107409</t>
  </si>
  <si>
    <t>1224251</t>
  </si>
  <si>
    <t>LICEUL TEHNOLOGIC TÂRGU OCNA</t>
  </si>
  <si>
    <t>0461108179</t>
  </si>
  <si>
    <t>3001665</t>
  </si>
  <si>
    <t>LICEUL TEOLOGIC "FERICITUL IEREMIA" ONEŞTI</t>
  </si>
  <si>
    <t>0461107757</t>
  </si>
  <si>
    <t>1180558</t>
  </si>
  <si>
    <t>LICEUL TEORETIC "HENRI COANDĂ" BACĂU</t>
  </si>
  <si>
    <t>0461107852</t>
  </si>
  <si>
    <t>1180613</t>
  </si>
  <si>
    <t>LICEUL TEORETIC "ION BORCEA" BUHUŞI</t>
  </si>
  <si>
    <t>0461108473</t>
  </si>
  <si>
    <t>776829</t>
  </si>
  <si>
    <t>LICEUL TEORETIC "SPIRU HARET" MOINEŞTI</t>
  </si>
  <si>
    <t>0461104614</t>
  </si>
  <si>
    <t>343402</t>
  </si>
  <si>
    <t>ŞCOALA GIMNAZIALĂ AGĂŞ</t>
  </si>
  <si>
    <t>Școală gimnazială</t>
  </si>
  <si>
    <t>0461107626</t>
  </si>
  <si>
    <t>1165077</t>
  </si>
  <si>
    <t>ŞCOALA GIMNAZIALĂ "ALECU RUSSO" BACĂU</t>
  </si>
  <si>
    <t>0461106584</t>
  </si>
  <si>
    <t>341260</t>
  </si>
  <si>
    <t>ŞCOALA GIMNAZIALĂ "ALEXANDRU CEL BUN" BACĂU</t>
  </si>
  <si>
    <t>Primar "step-by-step" -zi</t>
  </si>
  <si>
    <t>0461107454</t>
  </si>
  <si>
    <t>344092</t>
  </si>
  <si>
    <t>ŞCOALA GIMNAZIALĂ "ALEXANDRU CEL BUN" BERZUNŢI</t>
  </si>
  <si>
    <t>0461108351</t>
  </si>
  <si>
    <t>341222</t>
  </si>
  <si>
    <t>ŞCOALA GIMNAZIALĂ "ALEXANDRU IOAN CUZA" BACĂU</t>
  </si>
  <si>
    <t>0461106001</t>
  </si>
  <si>
    <t>341820</t>
  </si>
  <si>
    <t>ŞCOALA GIMNAZIALĂ "ALEXANDRU PIRU" MĂRGINENI</t>
  </si>
  <si>
    <t>0461104926</t>
  </si>
  <si>
    <t>342991</t>
  </si>
  <si>
    <t>ŞCOALA GIMNAZIALĂ "ALEXANDRU SEVER" MOINEŞTI</t>
  </si>
  <si>
    <t>0461104718</t>
  </si>
  <si>
    <t>343608</t>
  </si>
  <si>
    <t>ŞCOALA GIMNAZIALĂ ASĂU</t>
  </si>
  <si>
    <t>0461107938</t>
  </si>
  <si>
    <t>345072</t>
  </si>
  <si>
    <t>ŞCOALA GIMNAZIALĂ BĂCIOIU</t>
  </si>
  <si>
    <t>0461108292</t>
  </si>
  <si>
    <t>343995</t>
  </si>
  <si>
    <t>ŞCOALA GIMNAZIALĂ BEREŞTI-TAZLĂU</t>
  </si>
  <si>
    <t>0461107721</t>
  </si>
  <si>
    <t>344406</t>
  </si>
  <si>
    <t>ŞCOALA GIMNAZIALĂ BOGDĂNEŞTI</t>
  </si>
  <si>
    <t>0461108134</t>
  </si>
  <si>
    <t>342276</t>
  </si>
  <si>
    <t>ŞCOALA GIMNAZIALĂ BUCIUMI</t>
  </si>
  <si>
    <t>0461108324</t>
  </si>
  <si>
    <t>344559</t>
  </si>
  <si>
    <t>ŞCOALA GIMNAZIALĂ BUHOCI</t>
  </si>
  <si>
    <t>0461106593</t>
  </si>
  <si>
    <t>344743</t>
  </si>
  <si>
    <t>ŞCOALA GIMNAZIALĂ CĂIUŢI</t>
  </si>
  <si>
    <t>0461108274</t>
  </si>
  <si>
    <t>345254</t>
  </si>
  <si>
    <t>ŞCOALA GIMNAZIALĂ CĂLUGĂRENI</t>
  </si>
  <si>
    <t>0461107784</t>
  </si>
  <si>
    <t>351370</t>
  </si>
  <si>
    <t>ŞCOALA GIMNAZIALĂ CHETRIŞ</t>
  </si>
  <si>
    <t>0461107332</t>
  </si>
  <si>
    <t>342812</t>
  </si>
  <si>
    <t>ŞCOALA GIMNAZIALĂ "CIPRIAN PORUMBESCU" COMĂNEŞTI</t>
  </si>
  <si>
    <t>0461104573</t>
  </si>
  <si>
    <t>344846</t>
  </si>
  <si>
    <t>ŞCOALA GIMNAZIALĂ CLEJA</t>
  </si>
  <si>
    <t>0461106548</t>
  </si>
  <si>
    <t>346959</t>
  </si>
  <si>
    <t>ŞCOALA GIMNAZIALĂ "CONSTANTIN MOSCU" IZVORU BERHECIULUI</t>
  </si>
  <si>
    <t>0461107834</t>
  </si>
  <si>
    <t>341179</t>
  </si>
  <si>
    <t>ŞCOALA GIMNAZIALĂ "CONSTANTIN PLATON" BACĂU</t>
  </si>
  <si>
    <t>0461107748</t>
  </si>
  <si>
    <t>345101</t>
  </si>
  <si>
    <t>ŞCOALA GIMNAZIALĂ CORBASCA</t>
  </si>
  <si>
    <t>0461107092</t>
  </si>
  <si>
    <t>ŞCOALA GIMNAZIALĂ CORNII DE SUS</t>
  </si>
  <si>
    <t>0461107965</t>
  </si>
  <si>
    <t>347874</t>
  </si>
  <si>
    <t>ŞCOALA GIMNAZIALĂ "COSTACHE NEGRI" NEGRI</t>
  </si>
  <si>
    <t>0461108066</t>
  </si>
  <si>
    <t>342824</t>
  </si>
  <si>
    <t>ŞCOALA GIMNAZIALĂ "COSTACHI S. CIOCAN" COMĂNEŞTI</t>
  </si>
  <si>
    <t>0461107169</t>
  </si>
  <si>
    <t>345199</t>
  </si>
  <si>
    <t>ŞCOALA GIMNAZIALĂ COŢOFĂNEŞTI</t>
  </si>
  <si>
    <t>0461105054</t>
  </si>
  <si>
    <t>345735</t>
  </si>
  <si>
    <t>ŞCOALA GIMNAZIALĂ CUCUIEŢI</t>
  </si>
  <si>
    <t>0461108428</t>
  </si>
  <si>
    <t>346246</t>
  </si>
  <si>
    <t>ŞCOALA GIMNAZIALĂ "DANI GERGELY" GHIMEŞ</t>
  </si>
  <si>
    <t>Gimnazial vocational(altul decat specializarea muzică) regim suplimentar - zi</t>
  </si>
  <si>
    <t>0461108084</t>
  </si>
  <si>
    <t>345620</t>
  </si>
  <si>
    <t>ŞCOALA GIMNAZIALĂ DEALU MORII</t>
  </si>
  <si>
    <t>0461107816</t>
  </si>
  <si>
    <t>341272</t>
  </si>
  <si>
    <t>ŞCOALA GIMNAZIALĂ "DOMNIŢA MARIA" BACĂU</t>
  </si>
  <si>
    <t>0461105027</t>
  </si>
  <si>
    <t>341284</t>
  </si>
  <si>
    <t>ŞCOALA GIMNAZIALĂ "DR.ALEXANDRU ŞAFRAN" BACĂU</t>
  </si>
  <si>
    <t>0461108247</t>
  </si>
  <si>
    <t>341674</t>
  </si>
  <si>
    <t>ŞCOALA GIMNAZIALĂ "EMIL BRĂESCU" MĂGURA</t>
  </si>
  <si>
    <t>0461107766</t>
  </si>
  <si>
    <t>342070</t>
  </si>
  <si>
    <t>ŞCOALA GIMNAZIALĂ "EMIL RACOVIŢĂ" ONEŞTI</t>
  </si>
  <si>
    <t>0461107436</t>
  </si>
  <si>
    <t>345929</t>
  </si>
  <si>
    <t>ŞCOALA GIMNAZIALĂ FILIPENI</t>
  </si>
  <si>
    <t>0461104962</t>
  </si>
  <si>
    <t>346038</t>
  </si>
  <si>
    <t>ŞCOALA GIMNAZIALĂ FILIPEŞTI</t>
  </si>
  <si>
    <t>0461108482</t>
  </si>
  <si>
    <t>343725</t>
  </si>
  <si>
    <t>ŞCOALA GIMNAZIALĂ FRUMOASA</t>
  </si>
  <si>
    <t>0461107323</t>
  </si>
  <si>
    <t>346143</t>
  </si>
  <si>
    <t>ŞCOALA GIMNAZIALĂ GĂICEANA</t>
  </si>
  <si>
    <t>0461104917</t>
  </si>
  <si>
    <t>349690</t>
  </si>
  <si>
    <t>ŞCOALA GIMNAZIALĂ "GENERAL NICOLAE ŞOVA"PODURI</t>
  </si>
  <si>
    <t>0461107359</t>
  </si>
  <si>
    <t>351071</t>
  </si>
  <si>
    <t>ŞCOALA GIMNAZIALĂ "GEORGE APOSTU" STĂNIŞEŞTI</t>
  </si>
  <si>
    <t>0461104591</t>
  </si>
  <si>
    <t>341301</t>
  </si>
  <si>
    <t>ŞCOALA GIMNAZIALĂ "GEORGE BACOVIA" BACĂU</t>
  </si>
  <si>
    <t>0461108075</t>
  </si>
  <si>
    <t>1165065</t>
  </si>
  <si>
    <t>ŞCOALA GIMNAZIALĂ "GEORGE CĂLINESCU" ONEŞTI</t>
  </si>
  <si>
    <t>0461104659</t>
  </si>
  <si>
    <t>342927</t>
  </si>
  <si>
    <t>ŞCOALA GIMNAZIALĂ "GEORGE ENESCU" MOINEŞTI</t>
  </si>
  <si>
    <t>0461107567</t>
  </si>
  <si>
    <t>351667</t>
  </si>
  <si>
    <t>ŞCOALA GIMNAZIALĂ "GHEORGHE AVRAMESCU" PRĂJESTI</t>
  </si>
  <si>
    <t>0461107635</t>
  </si>
  <si>
    <t>343854</t>
  </si>
  <si>
    <t>ŞCOALA GIMNAZIALĂ "GHEORGHE BANTAŞ" ITEŞTI</t>
  </si>
  <si>
    <t>0461106557</t>
  </si>
  <si>
    <t>347771</t>
  </si>
  <si>
    <t>ŞCOALA GIMNAZIALĂ "GHEORGHE NECHITA" MOTOŞENI</t>
  </si>
  <si>
    <t>0461107956</t>
  </si>
  <si>
    <t>342082</t>
  </si>
  <si>
    <t>ŞCOALA GIMNAZIALĂ "GHIŢĂ MOCANU" ONEŞTI</t>
  </si>
  <si>
    <t>0461107133</t>
  </si>
  <si>
    <t>346454</t>
  </si>
  <si>
    <t>ŞCOALA GIMNAZIALĂ GLĂVĂNEŞTI</t>
  </si>
  <si>
    <t>0461103432</t>
  </si>
  <si>
    <t>40341492</t>
  </si>
  <si>
    <t>ŞCOALA GIMNAZIALĂ "GRIGORE TĂBĂCARU" HEMEIUŞ</t>
  </si>
  <si>
    <t>0461104894</t>
  </si>
  <si>
    <t>345747</t>
  </si>
  <si>
    <t>ŞCOALA GIMNAZIALĂ HĂGHIAC</t>
  </si>
  <si>
    <t>0461108378</t>
  </si>
  <si>
    <t>346583</t>
  </si>
  <si>
    <t>ŞCOALA GIMNAZIALĂ HELEGIU</t>
  </si>
  <si>
    <t>0461104605</t>
  </si>
  <si>
    <t>346674</t>
  </si>
  <si>
    <t>ŞCOALA GIMNAZIALĂ HORGEŞTI</t>
  </si>
  <si>
    <t>0461107689</t>
  </si>
  <si>
    <t>346832</t>
  </si>
  <si>
    <t>ŞCOALA GIMNAZIALĂ HURUIEŞTI</t>
  </si>
  <si>
    <t>0461107775</t>
  </si>
  <si>
    <t>344470</t>
  </si>
  <si>
    <t>ŞCOALA GIMNAZIALĂ "IOANA RADU ROSETTI" BRUSTUROASA</t>
  </si>
  <si>
    <t>0461107178</t>
  </si>
  <si>
    <t>349781</t>
  </si>
  <si>
    <t>ŞCOALA GIMNAZIALĂ "ION BORCEA" RACOVA</t>
  </si>
  <si>
    <t>0461107974</t>
  </si>
  <si>
    <t>8861058</t>
  </si>
  <si>
    <t>ŞCOALA GIMNAZIALĂ "ION CREANGĂ" BACĂU</t>
  </si>
  <si>
    <t>0461107594</t>
  </si>
  <si>
    <t>344365</t>
  </si>
  <si>
    <t>ŞCOALA GIMNAZIALĂ "ION ROTARU" VALEA LUI ION</t>
  </si>
  <si>
    <t>0461107106</t>
  </si>
  <si>
    <t>351394</t>
  </si>
  <si>
    <t>ŞCOALA GIMNAZIALĂ "ION STRAT" GIOSENI</t>
  </si>
  <si>
    <t>0461107187</t>
  </si>
  <si>
    <t>350675</t>
  </si>
  <si>
    <t>ŞCOALA GIMNAZIALĂ "IONIŢĂ SANDU STURDZA" SĂUCEŞTI</t>
  </si>
  <si>
    <t>0461104727</t>
  </si>
  <si>
    <t>344597</t>
  </si>
  <si>
    <t>ŞCOALA GIMNAZIALĂ "ÎNVĂŢĂTOR NECULAI PÂSLARU" CAŞIN</t>
  </si>
  <si>
    <t>0461107558</t>
  </si>
  <si>
    <t>341569</t>
  </si>
  <si>
    <t>ŞCOALA GIMNAZIALĂ LETEA VECHE</t>
  </si>
  <si>
    <t>0461108238</t>
  </si>
  <si>
    <t>1189798</t>
  </si>
  <si>
    <t>ŞCOALA GIMNAZIALĂ "LIVIU REBREANU" COMĂNEŞTI</t>
  </si>
  <si>
    <t>0461107219</t>
  </si>
  <si>
    <t>347276</t>
  </si>
  <si>
    <t>ŞCOALA GIMNAZIALĂ LUIZI-CĂLUGĂRA</t>
  </si>
  <si>
    <t>0461107513</t>
  </si>
  <si>
    <t>347367</t>
  </si>
  <si>
    <t>ŞCOALA GIMNAZIALĂ MĂGIREŞTI</t>
  </si>
  <si>
    <t>0461107499</t>
  </si>
  <si>
    <t>1189774</t>
  </si>
  <si>
    <t>ŞCOALA GIMNAZIALĂ "MIHAI DRĂGAN" BACĂU</t>
  </si>
  <si>
    <t>0461104989</t>
  </si>
  <si>
    <t>342628</t>
  </si>
  <si>
    <t>ŞCOALA GIMNAZIALĂ "MIHAI EMINESCU" BUHUŞI</t>
  </si>
  <si>
    <t>0461108437</t>
  </si>
  <si>
    <t>346349</t>
  </si>
  <si>
    <t>ŞCOALA GIMNAZIALĂ "MIHAI EMINESCU" LESPEZI</t>
  </si>
  <si>
    <t>0461108387</t>
  </si>
  <si>
    <t>347044</t>
  </si>
  <si>
    <t>ŞCOALA GIMNAZIALĂ "MIHAI EMINESCU" LIPOVA</t>
  </si>
  <si>
    <t>0461108048</t>
  </si>
  <si>
    <t>342599</t>
  </si>
  <si>
    <t>ŞCOALA GIMNAZIALĂ "MIHAIL ANDREI" BUHUŞI</t>
  </si>
  <si>
    <t>0461108107</t>
  </si>
  <si>
    <t>3001641</t>
  </si>
  <si>
    <t>ŞCOALA GIMNAZIALĂ "MIHAIL SADOVEANU" BACĂU</t>
  </si>
  <si>
    <t>0461108419</t>
  </si>
  <si>
    <t>341234</t>
  </si>
  <si>
    <t>ŞCOALA GIMNAZIALĂ "MIRON COSTIN" BACĂU</t>
  </si>
  <si>
    <t>0461107264</t>
  </si>
  <si>
    <t>348050</t>
  </si>
  <si>
    <t>ŞCOALA GIMNAZIALĂ "NICOLAE BĂLCESCU" NICOLAE BĂLCESCU</t>
  </si>
  <si>
    <t>0461104546</t>
  </si>
  <si>
    <t>1165089</t>
  </si>
  <si>
    <t>ŞCOALA GIMNAZIALĂ "NICOLAE IORGA" BACĂU</t>
  </si>
  <si>
    <t>0461104555</t>
  </si>
  <si>
    <t>341193</t>
  </si>
  <si>
    <t>ŞCOALA GIMNAZIALĂ "NICU ENEA" BACĂU</t>
  </si>
  <si>
    <t>0461105018</t>
  </si>
  <si>
    <t>343488</t>
  </si>
  <si>
    <t>ŞCOALA GIMNAZIALĂ NR 1 ARDEOANI</t>
  </si>
  <si>
    <t>0461107522</t>
  </si>
  <si>
    <t>343713</t>
  </si>
  <si>
    <t>ŞCOALA GIMNAZIALĂ NR 1 BALCANI</t>
  </si>
  <si>
    <t>0461105981</t>
  </si>
  <si>
    <t>344183</t>
  </si>
  <si>
    <t>ŞCOALA GIMNAZIALĂ NR 1 BÎRSĂNEŞTI</t>
  </si>
  <si>
    <t>0461107386</t>
  </si>
  <si>
    <t>344339</t>
  </si>
  <si>
    <t>ŞCOALA GIMNAZIALĂ NR 1 BLĂGEŞTI</t>
  </si>
  <si>
    <t>0461107739</t>
  </si>
  <si>
    <t>345802</t>
  </si>
  <si>
    <t>ŞCOALA GIMNAZIALĂ NR 1 FARAOANI</t>
  </si>
  <si>
    <t>0461106539</t>
  </si>
  <si>
    <t>342446</t>
  </si>
  <si>
    <t>ŞCOALA GIMNAZIALĂ NR. 1 GURA VĂII</t>
  </si>
  <si>
    <t>0461104908</t>
  </si>
  <si>
    <t>342317</t>
  </si>
  <si>
    <t>ŞCOALA GIMNAZIALĂ NR 1 NEGOIEŞTI</t>
  </si>
  <si>
    <t>0461108057</t>
  </si>
  <si>
    <t>966955</t>
  </si>
  <si>
    <t>ŞCOALA GIMNAZIALĂ NR 1 OITUZ</t>
  </si>
  <si>
    <t>0461108211</t>
  </si>
  <si>
    <t>342020</t>
  </si>
  <si>
    <t>ŞCOALA GIMNAZIALĂ NR 1 ONEŞTI</t>
  </si>
  <si>
    <t>0461106566</t>
  </si>
  <si>
    <t>348373</t>
  </si>
  <si>
    <t>ŞCOALA GIMNAZIALĂ NR 1 ORBENI</t>
  </si>
  <si>
    <t>0461105045</t>
  </si>
  <si>
    <t>348866</t>
  </si>
  <si>
    <t>ŞCOALA GIMNAZIALĂ NR. 1 PÎNCEŞTI</t>
  </si>
  <si>
    <t>0461107897</t>
  </si>
  <si>
    <t>350247</t>
  </si>
  <si>
    <t>ŞCOALA GIMNAZIALĂ NR. 1 ROŞIORI</t>
  </si>
  <si>
    <t>0461107703</t>
  </si>
  <si>
    <t>350546</t>
  </si>
  <si>
    <t>ŞCOALA GIMNAZIALĂ NR 1 SĂNDULENI</t>
  </si>
  <si>
    <t>0461104623</t>
  </si>
  <si>
    <t>348024</t>
  </si>
  <si>
    <t>ŞCOALA GIMNAZIALĂ NR 1 SĂRATA</t>
  </si>
  <si>
    <t>0461104971</t>
  </si>
  <si>
    <t>343232</t>
  </si>
  <si>
    <t>ŞCOALA GIMNAZIALĂ NR 1 SLĂNIC- MOLDOVA</t>
  </si>
  <si>
    <t>0461107273</t>
  </si>
  <si>
    <t>3511129</t>
  </si>
  <si>
    <t>ŞCOALA GIMNAZIALĂ NR 1 SLOBOZIA</t>
  </si>
  <si>
    <t>0461107481</t>
  </si>
  <si>
    <t>352269</t>
  </si>
  <si>
    <t>ŞCOALA GIMNAZIALĂ NR 1 TÂRGU OCNA</t>
  </si>
  <si>
    <t>0461107879</t>
  </si>
  <si>
    <t>343983</t>
  </si>
  <si>
    <t>ŞCOALA GIMNAZIALĂ NR 1 TURLUIANU</t>
  </si>
  <si>
    <t>0461107644</t>
  </si>
  <si>
    <t>351980</t>
  </si>
  <si>
    <t>ŞCOALA GIMNAZIALĂ NR 1 VALEA SEACĂ</t>
  </si>
  <si>
    <t>0461107531</t>
  </si>
  <si>
    <t>341210</t>
  </si>
  <si>
    <t>ȘCOALA GIMNAZIALĂ NR. 10 BACĂU</t>
  </si>
  <si>
    <t>0461107368</t>
  </si>
  <si>
    <t>345371</t>
  </si>
  <si>
    <t>ŞCOALA GIMNAZIALĂ NR 2 DĂRMĂNEŞTI</t>
  </si>
  <si>
    <t>0461104709</t>
  </si>
  <si>
    <t>343115</t>
  </si>
  <si>
    <t>ŞCOALA GIMNAZIALĂ NR 2 TÂRGU OCNA</t>
  </si>
  <si>
    <t>0461107228</t>
  </si>
  <si>
    <t>343383</t>
  </si>
  <si>
    <t>ŞCOALA GIMNAZIALĂ NR 3 DĂRMĂNEŞTI</t>
  </si>
  <si>
    <t>0461104641</t>
  </si>
  <si>
    <t>347214</t>
  </si>
  <si>
    <t>ŞCOALA GIMNAZIALĂ NR.1 LIVEZI</t>
  </si>
  <si>
    <t>0461108306</t>
  </si>
  <si>
    <t>341167</t>
  </si>
  <si>
    <t>ŞCOALA GIMNAZIALĂ "OCTAVIAN VOICU" BACĂU</t>
  </si>
  <si>
    <t>0461107341</t>
  </si>
  <si>
    <t>348153</t>
  </si>
  <si>
    <t>ŞCOALA GIMNAZIALĂ OITUZ</t>
  </si>
  <si>
    <t>0461107237</t>
  </si>
  <si>
    <t>348268</t>
  </si>
  <si>
    <t>ŞCOALA GIMNAZIALĂ ONCEŞTI</t>
  </si>
  <si>
    <t>0461106028</t>
  </si>
  <si>
    <t>348464</t>
  </si>
  <si>
    <t>ŞCOALA GIMNAZIALĂ PALANCA</t>
  </si>
  <si>
    <t>0461105009</t>
  </si>
  <si>
    <t>348567</t>
  </si>
  <si>
    <t>ŞCOALA GIMNAZIALĂ PARAVA</t>
  </si>
  <si>
    <t>0461104736</t>
  </si>
  <si>
    <t>349133</t>
  </si>
  <si>
    <t>ŞCOALA GIMNAZIALĂ PÎRJOL</t>
  </si>
  <si>
    <t>0461104677</t>
  </si>
  <si>
    <t>349274</t>
  </si>
  <si>
    <t>ŞCOALA GIMNAZIALĂ PLOPANA</t>
  </si>
  <si>
    <t>0461107617</t>
  </si>
  <si>
    <t>345400</t>
  </si>
  <si>
    <t>ŞCOALA GIMNAZIALĂ PLOPU</t>
  </si>
  <si>
    <t>0461107255</t>
  </si>
  <si>
    <t>349896</t>
  </si>
  <si>
    <t>ŞCOALA GIMNAZIALĂ RĂCĂCIUNI</t>
  </si>
  <si>
    <t>0461107377</t>
  </si>
  <si>
    <t>346662</t>
  </si>
  <si>
    <t>ŞCOALA GIMNAZIALĂ RĂCĂTĂU</t>
  </si>
  <si>
    <t>0461107472</t>
  </si>
  <si>
    <t>347422</t>
  </si>
  <si>
    <t>ŞCOALA GIMNAZIALĂ "REGINA MARIA" MĂNĂSTIREA CAŞIN</t>
  </si>
  <si>
    <t>0461108039</t>
  </si>
  <si>
    <t>350376</t>
  </si>
  <si>
    <t>ŞCOALA GIMNAZIALĂ SASCUT</t>
  </si>
  <si>
    <t>0461107418</t>
  </si>
  <si>
    <t>345759</t>
  </si>
  <si>
    <t>ŞCOALA GIMNAZIALĂ "SCARLAT LONGHIN" DOFTEANA</t>
  </si>
  <si>
    <t>0461107282</t>
  </si>
  <si>
    <t>350766</t>
  </si>
  <si>
    <t>ŞCOALA GIMNAZIALĂ SCORŢENI</t>
  </si>
  <si>
    <t>0461107196</t>
  </si>
  <si>
    <t>350948</t>
  </si>
  <si>
    <t>ŞCOALA GIMNAZIALĂ SECUIENI</t>
  </si>
  <si>
    <t>0461108396</t>
  </si>
  <si>
    <t>342094</t>
  </si>
  <si>
    <t>ŞCOALA GIMNAZIALĂ "SFÂNTUL VOIEVOD ŞTEFAN CEL MARE" ONEŞTI</t>
  </si>
  <si>
    <t>0461108455</t>
  </si>
  <si>
    <t>344951</t>
  </si>
  <si>
    <t>ŞCOALA GIMNAZIALĂ "SMARANDA APOSTOLEANU" COLONEŞTI</t>
  </si>
  <si>
    <t>0461107793</t>
  </si>
  <si>
    <t>351289</t>
  </si>
  <si>
    <t>ŞCOALA GIMNAZIALĂ SOLONŢ</t>
  </si>
  <si>
    <t>0461108116</t>
  </si>
  <si>
    <t>341296</t>
  </si>
  <si>
    <t>ŞCOALA GIMNAZIALĂ "SPIRU HARET" BACĂU</t>
  </si>
  <si>
    <t>0461104876</t>
  </si>
  <si>
    <t>351215</t>
  </si>
  <si>
    <t>ŞCOALA GIMNAZIALĂ STRUGARI</t>
  </si>
  <si>
    <t>0461107124</t>
  </si>
  <si>
    <t>1070715</t>
  </si>
  <si>
    <t>ŞCOALA GIMNAZIALĂ "ŞTEFAN CEL MARE" BUHUŞI</t>
  </si>
  <si>
    <t>0461108012</t>
  </si>
  <si>
    <t>352257</t>
  </si>
  <si>
    <t>ŞCOALA GIMNAZIALĂ "ŞTEFAN CEL MARE" ZEMEŞ</t>
  </si>
  <si>
    <t>0461107151</t>
  </si>
  <si>
    <t>342977</t>
  </si>
  <si>
    <t>ŞCOALA GIMNAZIALĂ "ŞTEFAN LUCHIAN" MOINEŞTI</t>
  </si>
  <si>
    <t>0461108265</t>
  </si>
  <si>
    <t>351564</t>
  </si>
  <si>
    <t>ŞCOALA GIMNAZIALĂ TÂRGU TROTUS</t>
  </si>
  <si>
    <t>0461104582</t>
  </si>
  <si>
    <t>350936</t>
  </si>
  <si>
    <t>ŞCOALA GIMNAZIALĂ TISA-SILVESTRI</t>
  </si>
  <si>
    <t>Gimnazial cu specializarea muzică in regim suplimentar - zi</t>
  </si>
  <si>
    <t>0461104686</t>
  </si>
  <si>
    <t>351655</t>
  </si>
  <si>
    <t>ŞCOALA GIMNAZIALĂ TRAIAN</t>
  </si>
  <si>
    <t>0461107427</t>
  </si>
  <si>
    <t>342989</t>
  </si>
  <si>
    <t>ŞCOALA GIMNAZIALĂ "TRISTAN TZARA" MOINEŞTI</t>
  </si>
  <si>
    <t>0461108315</t>
  </si>
  <si>
    <t>351813</t>
  </si>
  <si>
    <t>ŞCOALA GIMNAZIALĂ UNGURENI</t>
  </si>
  <si>
    <t>0461108003</t>
  </si>
  <si>
    <t>351916</t>
  </si>
  <si>
    <t>ŞCOALA GIMNAZIALĂ URECHEŞTI</t>
  </si>
  <si>
    <t>0461108125</t>
  </si>
  <si>
    <t>343842</t>
  </si>
  <si>
    <t>ŞCOALA GIMNAZIALĂ "VASILE BORCEA" BEREŞTI-BISTRIŢA</t>
  </si>
  <si>
    <t>0461107246</t>
  </si>
  <si>
    <t>348969</t>
  </si>
  <si>
    <t>ŞCOALA GIMNAZIALĂ "VASILE GH.RADU" SATU NOU</t>
  </si>
  <si>
    <t>0461104935</t>
  </si>
  <si>
    <t>352130</t>
  </si>
  <si>
    <t>ŞCOALA GIMNAZIALĂ VULTURENI</t>
  </si>
  <si>
    <t>total</t>
  </si>
  <si>
    <t>total min urban</t>
  </si>
  <si>
    <t>TOTAL</t>
  </si>
  <si>
    <t>BUGEST COST STANDARD/ELEV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</si>
</sst>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sz val="11"/>
      <color rgb="FFFF0000"/>
      <name val="Calibri"/>
      <family val="2"/>
      <scheme val="minor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bgColor indexed="6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2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7"/>
  <sheetViews>
    <sheetView tabSelected="1" topLeftCell="C1" zoomScaleNormal="100" workbookViewId="0">
      <selection activeCell="I948" sqref="I948"/>
    </sheetView>
  </sheetViews>
  <sheetFormatPr defaultRowHeight="15" x14ac:dyDescent="0.25"/>
  <cols>
    <col min="1" max="1" width="12" hidden="1" customWidth="1"/>
    <col min="2" max="2" width="6.28515625" hidden="1" customWidth="1"/>
    <col min="3" max="3" width="49.85546875" customWidth="1"/>
    <col min="4" max="4" width="21.42578125" hidden="1" customWidth="1"/>
    <col min="5" max="5" width="7.7109375" customWidth="1"/>
    <col min="6" max="6" width="23.5703125" hidden="1" customWidth="1"/>
    <col min="7" max="7" width="31.85546875" customWidth="1"/>
    <col min="8" max="8" width="19" customWidth="1"/>
    <col min="9" max="9" width="23.7109375" customWidth="1"/>
    <col min="10" max="10" width="21" customWidth="1"/>
    <col min="11" max="11" width="16.42578125" style="2" customWidth="1"/>
    <col min="12" max="12" width="22.5703125" bestFit="1" customWidth="1"/>
    <col min="13" max="13" width="22.5703125" style="2" customWidth="1"/>
    <col min="14" max="14" width="17.5703125" customWidth="1"/>
    <col min="15" max="15" width="12.42578125" style="2" customWidth="1"/>
    <col min="16" max="16" width="17.28515625" customWidth="1"/>
    <col min="17" max="17" width="11.42578125" customWidth="1"/>
    <col min="19" max="19" width="10.5703125" hidden="1" customWidth="1"/>
  </cols>
  <sheetData>
    <row r="1" spans="1:19" ht="24.95" customHeight="1" x14ac:dyDescent="0.3">
      <c r="A1" s="6" t="s">
        <v>541</v>
      </c>
      <c r="B1" s="7"/>
      <c r="C1" s="7"/>
      <c r="D1" s="7"/>
    </row>
    <row r="2" spans="1:19" x14ac:dyDescent="0.25">
      <c r="A2" t="s">
        <v>0</v>
      </c>
    </row>
    <row r="5" spans="1:19" ht="24.95" customHeight="1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538</v>
      </c>
      <c r="L5" s="1" t="s">
        <v>11</v>
      </c>
      <c r="M5" s="1" t="s">
        <v>538</v>
      </c>
      <c r="N5" s="1" t="s">
        <v>12</v>
      </c>
      <c r="O5" s="1" t="s">
        <v>538</v>
      </c>
      <c r="P5" s="1" t="s">
        <v>13</v>
      </c>
      <c r="Q5" s="5" t="s">
        <v>539</v>
      </c>
      <c r="R5" s="5" t="s">
        <v>540</v>
      </c>
    </row>
    <row r="6" spans="1:19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17</v>
      </c>
      <c r="I6">
        <v>179</v>
      </c>
      <c r="J6" t="s">
        <v>17</v>
      </c>
      <c r="L6">
        <v>179</v>
      </c>
      <c r="M6" s="2">
        <f>L6*5896</f>
        <v>1055384</v>
      </c>
      <c r="N6" t="s">
        <v>17</v>
      </c>
      <c r="P6" t="s">
        <v>17</v>
      </c>
      <c r="R6">
        <f>K6+M6+O6+Q6</f>
        <v>1055384</v>
      </c>
    </row>
    <row r="7" spans="1:19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21</v>
      </c>
      <c r="H7" t="s">
        <v>17</v>
      </c>
      <c r="I7">
        <v>1176</v>
      </c>
      <c r="J7" t="s">
        <v>17</v>
      </c>
      <c r="L7">
        <v>1176</v>
      </c>
      <c r="M7" s="2">
        <f>L7*5568</f>
        <v>6547968</v>
      </c>
      <c r="N7" t="s">
        <v>17</v>
      </c>
      <c r="P7" t="s">
        <v>17</v>
      </c>
      <c r="R7" s="2">
        <f t="shared" ref="R7:R9" si="0">K7+M7+O7</f>
        <v>6547968</v>
      </c>
    </row>
    <row r="8" spans="1:1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22</v>
      </c>
      <c r="H8" t="s">
        <v>17</v>
      </c>
      <c r="I8">
        <v>120</v>
      </c>
      <c r="J8" t="s">
        <v>17</v>
      </c>
      <c r="L8">
        <v>120</v>
      </c>
      <c r="M8" s="2">
        <f>L8*2133</f>
        <v>255960</v>
      </c>
      <c r="P8" t="s">
        <v>17</v>
      </c>
      <c r="R8" s="2">
        <f t="shared" si="0"/>
        <v>255960</v>
      </c>
    </row>
    <row r="9" spans="1:19" x14ac:dyDescent="0.25">
      <c r="A9" t="s">
        <v>14</v>
      </c>
      <c r="B9" t="s">
        <v>15</v>
      </c>
      <c r="C9" t="s">
        <v>16</v>
      </c>
      <c r="D9" t="s">
        <v>17</v>
      </c>
      <c r="E9" t="s">
        <v>18</v>
      </c>
      <c r="F9" t="s">
        <v>19</v>
      </c>
      <c r="G9" t="s">
        <v>23</v>
      </c>
      <c r="H9" t="s">
        <v>17</v>
      </c>
      <c r="I9">
        <v>98</v>
      </c>
      <c r="J9" t="s">
        <v>17</v>
      </c>
      <c r="L9">
        <v>98</v>
      </c>
      <c r="M9" s="2">
        <f>L9*5384</f>
        <v>527632</v>
      </c>
      <c r="N9" t="s">
        <v>17</v>
      </c>
      <c r="P9" t="s">
        <v>17</v>
      </c>
      <c r="R9" s="2">
        <f t="shared" si="0"/>
        <v>527632</v>
      </c>
    </row>
    <row r="10" spans="1:19" s="3" customFormat="1" x14ac:dyDescent="0.25">
      <c r="M10" s="3">
        <f>SUM(M6:M9)</f>
        <v>8386944</v>
      </c>
      <c r="R10" s="3">
        <f>SUM(R6:R9)</f>
        <v>8386944</v>
      </c>
      <c r="S10" s="3">
        <f>M10</f>
        <v>8386944</v>
      </c>
    </row>
    <row r="11" spans="1:19" x14ac:dyDescent="0.25">
      <c r="A11" t="s">
        <v>25</v>
      </c>
      <c r="B11" t="s">
        <v>26</v>
      </c>
      <c r="C11" t="s">
        <v>27</v>
      </c>
      <c r="D11" t="s">
        <v>28</v>
      </c>
      <c r="E11" t="s">
        <v>18</v>
      </c>
      <c r="F11" t="s">
        <v>19</v>
      </c>
      <c r="G11" t="s">
        <v>29</v>
      </c>
      <c r="H11" t="s">
        <v>17</v>
      </c>
      <c r="I11">
        <v>257</v>
      </c>
      <c r="J11" t="s">
        <v>17</v>
      </c>
      <c r="L11">
        <v>257</v>
      </c>
      <c r="M11" s="2">
        <f>L11*5896</f>
        <v>1515272</v>
      </c>
      <c r="N11" t="s">
        <v>17</v>
      </c>
      <c r="P11" t="s">
        <v>17</v>
      </c>
      <c r="R11" s="2">
        <f>K11+M11+O11</f>
        <v>1515272</v>
      </c>
    </row>
    <row r="12" spans="1:19" x14ac:dyDescent="0.25">
      <c r="A12" t="s">
        <v>25</v>
      </c>
      <c r="B12" t="s">
        <v>26</v>
      </c>
      <c r="C12" t="s">
        <v>27</v>
      </c>
      <c r="D12" t="s">
        <v>28</v>
      </c>
      <c r="E12" t="s">
        <v>18</v>
      </c>
      <c r="F12" t="s">
        <v>19</v>
      </c>
      <c r="G12" t="s">
        <v>30</v>
      </c>
      <c r="H12" t="s">
        <v>17</v>
      </c>
      <c r="I12">
        <v>1</v>
      </c>
      <c r="J12" t="s">
        <v>17</v>
      </c>
      <c r="L12">
        <v>1</v>
      </c>
      <c r="M12" s="2">
        <f>L12*9153</f>
        <v>9153</v>
      </c>
      <c r="N12" t="s">
        <v>17</v>
      </c>
      <c r="P12" t="s">
        <v>17</v>
      </c>
      <c r="R12" s="2">
        <f>K12+M12+O12</f>
        <v>9153</v>
      </c>
    </row>
    <row r="13" spans="1:19" x14ac:dyDescent="0.25">
      <c r="A13" t="s">
        <v>25</v>
      </c>
      <c r="B13" t="s">
        <v>26</v>
      </c>
      <c r="C13" t="s">
        <v>27</v>
      </c>
      <c r="D13" t="s">
        <v>28</v>
      </c>
      <c r="E13" t="s">
        <v>18</v>
      </c>
      <c r="F13" t="s">
        <v>19</v>
      </c>
      <c r="G13" t="s">
        <v>23</v>
      </c>
      <c r="H13" t="s">
        <v>17</v>
      </c>
      <c r="I13">
        <v>582</v>
      </c>
      <c r="J13" t="s">
        <v>17</v>
      </c>
      <c r="L13">
        <v>582</v>
      </c>
      <c r="M13" s="2">
        <f>L13*5384</f>
        <v>3133488</v>
      </c>
      <c r="N13" t="s">
        <v>17</v>
      </c>
      <c r="P13" t="s">
        <v>17</v>
      </c>
      <c r="R13" s="2">
        <f>K13+M13+O13</f>
        <v>3133488</v>
      </c>
    </row>
    <row r="14" spans="1:19" x14ac:dyDescent="0.25">
      <c r="A14" t="s">
        <v>25</v>
      </c>
      <c r="B14" t="s">
        <v>26</v>
      </c>
      <c r="C14" t="s">
        <v>27</v>
      </c>
      <c r="D14" t="s">
        <v>28</v>
      </c>
      <c r="E14" t="s">
        <v>18</v>
      </c>
      <c r="F14" t="s">
        <v>19</v>
      </c>
      <c r="G14" t="s">
        <v>22</v>
      </c>
      <c r="H14" t="s">
        <v>17</v>
      </c>
      <c r="I14">
        <v>110</v>
      </c>
      <c r="J14" t="s">
        <v>17</v>
      </c>
      <c r="L14">
        <v>110</v>
      </c>
      <c r="M14" s="2">
        <f>L14*2133</f>
        <v>234630</v>
      </c>
      <c r="N14" t="s">
        <v>17</v>
      </c>
      <c r="P14" t="s">
        <v>17</v>
      </c>
      <c r="R14" s="2">
        <f>K14+M14+O14</f>
        <v>234630</v>
      </c>
    </row>
    <row r="15" spans="1:19" s="3" customFormat="1" ht="14.25" customHeight="1" x14ac:dyDescent="0.25">
      <c r="M15" s="3">
        <f>SUM(M11:M14)</f>
        <v>4892543</v>
      </c>
      <c r="R15" s="3">
        <f>SUM(R11:R14)</f>
        <v>4892543</v>
      </c>
      <c r="S15" s="3">
        <f>M15</f>
        <v>4892543</v>
      </c>
    </row>
    <row r="16" spans="1:19" x14ac:dyDescent="0.25">
      <c r="A16" t="s">
        <v>31</v>
      </c>
      <c r="B16" t="s">
        <v>32</v>
      </c>
      <c r="C16" t="s">
        <v>33</v>
      </c>
      <c r="D16" t="s">
        <v>17</v>
      </c>
      <c r="E16" t="s">
        <v>18</v>
      </c>
      <c r="F16" t="s">
        <v>19</v>
      </c>
      <c r="G16" t="s">
        <v>21</v>
      </c>
      <c r="H16" t="s">
        <v>17</v>
      </c>
      <c r="I16">
        <v>67</v>
      </c>
      <c r="J16" t="s">
        <v>17</v>
      </c>
      <c r="L16">
        <v>67</v>
      </c>
      <c r="M16" s="2">
        <f>L16*5568</f>
        <v>373056</v>
      </c>
      <c r="N16" t="s">
        <v>17</v>
      </c>
      <c r="P16" t="s">
        <v>17</v>
      </c>
      <c r="R16" s="2">
        <f>K16+M16+O16</f>
        <v>373056</v>
      </c>
    </row>
    <row r="17" spans="1:19" x14ac:dyDescent="0.25">
      <c r="A17" t="s">
        <v>31</v>
      </c>
      <c r="B17" t="s">
        <v>32</v>
      </c>
      <c r="C17" t="s">
        <v>33</v>
      </c>
      <c r="D17" t="s">
        <v>17</v>
      </c>
      <c r="E17" t="s">
        <v>18</v>
      </c>
      <c r="F17" t="s">
        <v>19</v>
      </c>
      <c r="G17" t="s">
        <v>23</v>
      </c>
      <c r="H17" t="s">
        <v>17</v>
      </c>
      <c r="I17">
        <v>383</v>
      </c>
      <c r="J17" t="s">
        <v>17</v>
      </c>
      <c r="L17">
        <v>383</v>
      </c>
      <c r="M17" s="2">
        <f>L17*5384</f>
        <v>2062072</v>
      </c>
      <c r="N17" t="s">
        <v>17</v>
      </c>
      <c r="P17" t="s">
        <v>17</v>
      </c>
      <c r="R17" s="2">
        <f>K17+M17+O17</f>
        <v>2062072</v>
      </c>
    </row>
    <row r="18" spans="1:19" x14ac:dyDescent="0.25">
      <c r="A18" t="s">
        <v>31</v>
      </c>
      <c r="B18" t="s">
        <v>32</v>
      </c>
      <c r="C18" t="s">
        <v>33</v>
      </c>
      <c r="D18" t="s">
        <v>17</v>
      </c>
      <c r="E18" t="s">
        <v>18</v>
      </c>
      <c r="F18" t="s">
        <v>19</v>
      </c>
      <c r="G18" t="s">
        <v>22</v>
      </c>
      <c r="H18" t="s">
        <v>17</v>
      </c>
      <c r="I18">
        <v>67</v>
      </c>
      <c r="J18" t="s">
        <v>17</v>
      </c>
      <c r="L18">
        <v>67</v>
      </c>
      <c r="M18" s="2">
        <f>L18*2133</f>
        <v>142911</v>
      </c>
      <c r="N18" t="s">
        <v>17</v>
      </c>
      <c r="P18" t="s">
        <v>17</v>
      </c>
      <c r="R18" s="2">
        <f>K18+M18+O18</f>
        <v>142911</v>
      </c>
    </row>
    <row r="19" spans="1:19" x14ac:dyDescent="0.25">
      <c r="A19" t="s">
        <v>31</v>
      </c>
      <c r="B19" t="s">
        <v>32</v>
      </c>
      <c r="C19" t="s">
        <v>33</v>
      </c>
      <c r="D19" t="s">
        <v>17</v>
      </c>
      <c r="E19" t="s">
        <v>18</v>
      </c>
      <c r="F19" t="s">
        <v>19</v>
      </c>
      <c r="G19" t="s">
        <v>30</v>
      </c>
      <c r="H19" t="s">
        <v>17</v>
      </c>
      <c r="I19">
        <v>3</v>
      </c>
      <c r="J19" t="s">
        <v>17</v>
      </c>
      <c r="L19">
        <v>3</v>
      </c>
      <c r="M19" s="2">
        <f>L19*9153</f>
        <v>27459</v>
      </c>
      <c r="N19" t="s">
        <v>17</v>
      </c>
      <c r="P19" t="s">
        <v>17</v>
      </c>
      <c r="R19" s="2">
        <f>K19+M19+O19</f>
        <v>27459</v>
      </c>
    </row>
    <row r="20" spans="1:19" s="3" customFormat="1" x14ac:dyDescent="0.25">
      <c r="M20" s="3">
        <f>SUM(M16:M19)</f>
        <v>2605498</v>
      </c>
      <c r="R20" s="3">
        <f>SUM(R16:R19)</f>
        <v>2605498</v>
      </c>
      <c r="S20" s="3">
        <f>M20</f>
        <v>2605498</v>
      </c>
    </row>
    <row r="21" spans="1:19" x14ac:dyDescent="0.25">
      <c r="A21" t="s">
        <v>34</v>
      </c>
      <c r="B21" t="s">
        <v>35</v>
      </c>
      <c r="C21" t="s">
        <v>36</v>
      </c>
      <c r="D21" t="s">
        <v>17</v>
      </c>
      <c r="E21" t="s">
        <v>18</v>
      </c>
      <c r="F21" t="s">
        <v>19</v>
      </c>
      <c r="G21" t="s">
        <v>23</v>
      </c>
      <c r="H21" t="s">
        <v>17</v>
      </c>
      <c r="I21">
        <v>648</v>
      </c>
      <c r="J21" t="s">
        <v>17</v>
      </c>
      <c r="L21">
        <v>648</v>
      </c>
      <c r="M21" s="2">
        <f>L21*5384</f>
        <v>3488832</v>
      </c>
      <c r="N21" t="s">
        <v>17</v>
      </c>
      <c r="P21" t="s">
        <v>17</v>
      </c>
      <c r="R21" s="2">
        <f>K21+M21+O21</f>
        <v>3488832</v>
      </c>
    </row>
    <row r="22" spans="1:19" x14ac:dyDescent="0.25">
      <c r="A22" t="s">
        <v>34</v>
      </c>
      <c r="B22" t="s">
        <v>35</v>
      </c>
      <c r="C22" t="s">
        <v>36</v>
      </c>
      <c r="D22" t="s">
        <v>17</v>
      </c>
      <c r="E22" t="s">
        <v>18</v>
      </c>
      <c r="F22" t="s">
        <v>19</v>
      </c>
      <c r="G22" t="s">
        <v>37</v>
      </c>
      <c r="H22" t="s">
        <v>17</v>
      </c>
      <c r="I22">
        <v>45</v>
      </c>
      <c r="J22" t="s">
        <v>17</v>
      </c>
      <c r="L22">
        <v>45</v>
      </c>
      <c r="M22" s="2">
        <f>L22*5384</f>
        <v>242280</v>
      </c>
      <c r="N22" t="s">
        <v>17</v>
      </c>
      <c r="P22" t="s">
        <v>17</v>
      </c>
      <c r="R22" s="2">
        <f>K22+M22+O22</f>
        <v>242280</v>
      </c>
    </row>
    <row r="23" spans="1:19" s="3" customFormat="1" x14ac:dyDescent="0.25">
      <c r="M23" s="3">
        <f>SUM(M21:M22)</f>
        <v>3731112</v>
      </c>
      <c r="R23" s="3">
        <f>SUM(R21:R22)</f>
        <v>3731112</v>
      </c>
      <c r="S23" s="3">
        <f>M23</f>
        <v>3731112</v>
      </c>
    </row>
    <row r="24" spans="1:19" x14ac:dyDescent="0.25">
      <c r="A24" t="s">
        <v>38</v>
      </c>
      <c r="B24" t="s">
        <v>39</v>
      </c>
      <c r="C24" t="s">
        <v>40</v>
      </c>
      <c r="D24" t="s">
        <v>17</v>
      </c>
      <c r="E24" t="s">
        <v>18</v>
      </c>
      <c r="F24" t="s">
        <v>19</v>
      </c>
      <c r="G24" t="s">
        <v>41</v>
      </c>
      <c r="H24" t="s">
        <v>17</v>
      </c>
      <c r="I24">
        <v>25</v>
      </c>
      <c r="J24" t="s">
        <v>17</v>
      </c>
      <c r="L24">
        <v>25</v>
      </c>
      <c r="M24" s="2">
        <f>L24*4108</f>
        <v>102700</v>
      </c>
      <c r="N24" t="s">
        <v>17</v>
      </c>
      <c r="P24" t="s">
        <v>17</v>
      </c>
      <c r="R24" s="2">
        <f t="shared" ref="R24:R34" si="1">K24+M24+O24</f>
        <v>102700</v>
      </c>
    </row>
    <row r="25" spans="1:19" x14ac:dyDescent="0.25">
      <c r="A25" t="s">
        <v>38</v>
      </c>
      <c r="B25" t="s">
        <v>39</v>
      </c>
      <c r="C25" t="s">
        <v>40</v>
      </c>
      <c r="D25" t="s">
        <v>17</v>
      </c>
      <c r="E25" t="s">
        <v>18</v>
      </c>
      <c r="F25" t="s">
        <v>19</v>
      </c>
      <c r="G25" t="s">
        <v>42</v>
      </c>
      <c r="H25" t="s">
        <v>17</v>
      </c>
      <c r="I25">
        <v>128</v>
      </c>
      <c r="J25" t="s">
        <v>17</v>
      </c>
      <c r="L25">
        <v>128</v>
      </c>
      <c r="M25" s="2">
        <f>L25*9153</f>
        <v>1171584</v>
      </c>
      <c r="N25" t="s">
        <v>17</v>
      </c>
      <c r="P25" t="s">
        <v>17</v>
      </c>
      <c r="R25" s="2">
        <f t="shared" si="1"/>
        <v>1171584</v>
      </c>
    </row>
    <row r="26" spans="1:19" x14ac:dyDescent="0.25">
      <c r="A26" t="s">
        <v>38</v>
      </c>
      <c r="B26" t="s">
        <v>39</v>
      </c>
      <c r="C26" t="s">
        <v>40</v>
      </c>
      <c r="D26" t="s">
        <v>17</v>
      </c>
      <c r="E26" t="s">
        <v>18</v>
      </c>
      <c r="F26" t="s">
        <v>19</v>
      </c>
      <c r="G26" t="s">
        <v>43</v>
      </c>
      <c r="H26" t="s">
        <v>17</v>
      </c>
      <c r="I26">
        <v>3</v>
      </c>
      <c r="J26" t="s">
        <v>17</v>
      </c>
      <c r="L26">
        <v>3</v>
      </c>
      <c r="M26" s="2">
        <f>L26*9153</f>
        <v>27459</v>
      </c>
      <c r="N26" t="s">
        <v>17</v>
      </c>
      <c r="P26" t="s">
        <v>17</v>
      </c>
      <c r="R26" s="2">
        <f t="shared" si="1"/>
        <v>27459</v>
      </c>
    </row>
    <row r="27" spans="1:19" x14ac:dyDescent="0.25">
      <c r="A27" t="s">
        <v>38</v>
      </c>
      <c r="B27" t="s">
        <v>39</v>
      </c>
      <c r="C27" t="s">
        <v>40</v>
      </c>
      <c r="D27" t="s">
        <v>17</v>
      </c>
      <c r="E27" t="s">
        <v>18</v>
      </c>
      <c r="F27" t="s">
        <v>19</v>
      </c>
      <c r="G27" t="s">
        <v>30</v>
      </c>
      <c r="H27" t="s">
        <v>17</v>
      </c>
      <c r="I27">
        <v>3</v>
      </c>
      <c r="J27" t="s">
        <v>17</v>
      </c>
      <c r="L27">
        <v>3</v>
      </c>
      <c r="M27" s="2">
        <f>L27*9153</f>
        <v>27459</v>
      </c>
      <c r="N27" t="s">
        <v>17</v>
      </c>
      <c r="P27" t="s">
        <v>17</v>
      </c>
      <c r="R27" s="2">
        <f t="shared" si="1"/>
        <v>27459</v>
      </c>
    </row>
    <row r="28" spans="1:19" x14ac:dyDescent="0.25">
      <c r="A28" t="s">
        <v>38</v>
      </c>
      <c r="B28" t="s">
        <v>39</v>
      </c>
      <c r="C28" t="s">
        <v>40</v>
      </c>
      <c r="D28" t="s">
        <v>17</v>
      </c>
      <c r="E28" t="s">
        <v>18</v>
      </c>
      <c r="F28" t="s">
        <v>19</v>
      </c>
      <c r="G28" t="s">
        <v>44</v>
      </c>
      <c r="H28" t="s">
        <v>17</v>
      </c>
      <c r="I28">
        <v>270</v>
      </c>
      <c r="J28" t="s">
        <v>17</v>
      </c>
      <c r="L28">
        <v>270</v>
      </c>
      <c r="M28" s="2">
        <f>L28*7107</f>
        <v>1918890</v>
      </c>
      <c r="N28" t="s">
        <v>17</v>
      </c>
      <c r="P28" t="s">
        <v>17</v>
      </c>
      <c r="R28" s="2">
        <f t="shared" si="1"/>
        <v>1918890</v>
      </c>
    </row>
    <row r="29" spans="1:19" x14ac:dyDescent="0.25">
      <c r="A29" t="s">
        <v>38</v>
      </c>
      <c r="B29" t="s">
        <v>39</v>
      </c>
      <c r="C29" t="s">
        <v>40</v>
      </c>
      <c r="D29" t="s">
        <v>17</v>
      </c>
      <c r="E29" t="s">
        <v>18</v>
      </c>
      <c r="F29" t="s">
        <v>19</v>
      </c>
      <c r="G29" t="s">
        <v>45</v>
      </c>
      <c r="H29" t="s">
        <v>17</v>
      </c>
      <c r="I29">
        <v>113</v>
      </c>
      <c r="J29" t="s">
        <v>17</v>
      </c>
      <c r="L29">
        <v>113</v>
      </c>
      <c r="M29" s="2">
        <f>L29*15076</f>
        <v>1703588</v>
      </c>
      <c r="N29" t="s">
        <v>17</v>
      </c>
      <c r="P29" t="s">
        <v>17</v>
      </c>
      <c r="R29" s="2">
        <f t="shared" si="1"/>
        <v>1703588</v>
      </c>
    </row>
    <row r="30" spans="1:19" x14ac:dyDescent="0.25">
      <c r="A30" t="s">
        <v>38</v>
      </c>
      <c r="B30" t="s">
        <v>39</v>
      </c>
      <c r="C30" t="s">
        <v>40</v>
      </c>
      <c r="D30" t="s">
        <v>17</v>
      </c>
      <c r="E30" t="s">
        <v>18</v>
      </c>
      <c r="F30" t="s">
        <v>19</v>
      </c>
      <c r="G30" t="s">
        <v>46</v>
      </c>
      <c r="H30" t="s">
        <v>17</v>
      </c>
      <c r="I30">
        <v>133</v>
      </c>
      <c r="J30" t="s">
        <v>17</v>
      </c>
      <c r="L30">
        <v>133</v>
      </c>
      <c r="M30" s="2">
        <f>L30*6461</f>
        <v>859313</v>
      </c>
      <c r="N30" t="s">
        <v>17</v>
      </c>
      <c r="P30" t="s">
        <v>17</v>
      </c>
      <c r="R30" s="2">
        <f t="shared" si="1"/>
        <v>859313</v>
      </c>
    </row>
    <row r="31" spans="1:19" x14ac:dyDescent="0.25">
      <c r="A31" t="s">
        <v>38</v>
      </c>
      <c r="B31" t="s">
        <v>39</v>
      </c>
      <c r="C31" t="s">
        <v>40</v>
      </c>
      <c r="D31" t="s">
        <v>17</v>
      </c>
      <c r="E31" t="s">
        <v>18</v>
      </c>
      <c r="F31" t="s">
        <v>19</v>
      </c>
      <c r="G31" t="s">
        <v>47</v>
      </c>
      <c r="H31" t="s">
        <v>17</v>
      </c>
      <c r="I31">
        <v>33</v>
      </c>
      <c r="J31" t="s">
        <v>17</v>
      </c>
      <c r="L31">
        <v>33</v>
      </c>
      <c r="M31" s="2">
        <f>L31*3570</f>
        <v>117810</v>
      </c>
      <c r="N31" t="s">
        <v>17</v>
      </c>
      <c r="P31" t="s">
        <v>17</v>
      </c>
      <c r="R31" s="2">
        <f t="shared" si="1"/>
        <v>117810</v>
      </c>
    </row>
    <row r="32" spans="1:19" x14ac:dyDescent="0.25">
      <c r="A32" t="s">
        <v>38</v>
      </c>
      <c r="B32" t="s">
        <v>39</v>
      </c>
      <c r="C32" t="s">
        <v>40</v>
      </c>
      <c r="D32" t="s">
        <v>17</v>
      </c>
      <c r="E32" t="s">
        <v>18</v>
      </c>
      <c r="F32" t="s">
        <v>19</v>
      </c>
      <c r="G32" t="s">
        <v>48</v>
      </c>
      <c r="H32" t="s">
        <v>17</v>
      </c>
      <c r="I32">
        <v>114</v>
      </c>
      <c r="J32" t="s">
        <v>17</v>
      </c>
      <c r="L32">
        <v>114</v>
      </c>
      <c r="M32" s="2">
        <f>L32*6547</f>
        <v>746358</v>
      </c>
      <c r="N32" t="s">
        <v>17</v>
      </c>
      <c r="P32" t="s">
        <v>17</v>
      </c>
      <c r="R32" s="2">
        <f t="shared" si="1"/>
        <v>746358</v>
      </c>
    </row>
    <row r="33" spans="1:19" x14ac:dyDescent="0.25">
      <c r="A33" t="s">
        <v>38</v>
      </c>
      <c r="B33" t="s">
        <v>39</v>
      </c>
      <c r="C33" t="s">
        <v>40</v>
      </c>
      <c r="D33" t="s">
        <v>17</v>
      </c>
      <c r="E33" t="s">
        <v>18</v>
      </c>
      <c r="F33" t="s">
        <v>19</v>
      </c>
      <c r="G33" t="s">
        <v>20</v>
      </c>
      <c r="H33" t="s">
        <v>17</v>
      </c>
      <c r="I33" t="s">
        <v>17</v>
      </c>
      <c r="J33" t="s">
        <v>17</v>
      </c>
      <c r="L33" t="s">
        <v>17</v>
      </c>
      <c r="N33" t="s">
        <v>17</v>
      </c>
      <c r="P33" t="s">
        <v>17</v>
      </c>
      <c r="R33" s="2">
        <f t="shared" si="1"/>
        <v>0</v>
      </c>
    </row>
    <row r="34" spans="1:19" x14ac:dyDescent="0.25">
      <c r="A34" t="s">
        <v>38</v>
      </c>
      <c r="B34" t="s">
        <v>39</v>
      </c>
      <c r="C34" t="s">
        <v>40</v>
      </c>
      <c r="D34" t="s">
        <v>17</v>
      </c>
      <c r="E34" t="s">
        <v>18</v>
      </c>
      <c r="F34" t="s">
        <v>19</v>
      </c>
      <c r="G34" t="s">
        <v>49</v>
      </c>
      <c r="H34" t="s">
        <v>17</v>
      </c>
      <c r="I34">
        <v>98</v>
      </c>
      <c r="J34" t="s">
        <v>17</v>
      </c>
      <c r="L34">
        <v>98</v>
      </c>
      <c r="M34" s="2">
        <f>L34*11307</f>
        <v>1108086</v>
      </c>
      <c r="N34" t="s">
        <v>17</v>
      </c>
      <c r="P34" t="s">
        <v>17</v>
      </c>
      <c r="R34" s="2">
        <f t="shared" si="1"/>
        <v>1108086</v>
      </c>
    </row>
    <row r="35" spans="1:19" s="3" customFormat="1" x14ac:dyDescent="0.25">
      <c r="M35" s="3">
        <f>SUM(M24:M34)</f>
        <v>7783247</v>
      </c>
      <c r="R35" s="3">
        <f>SUM(R24:R34)</f>
        <v>7783247</v>
      </c>
      <c r="S35" s="3">
        <f>M35</f>
        <v>7783247</v>
      </c>
    </row>
    <row r="36" spans="1:19" x14ac:dyDescent="0.25">
      <c r="A36" t="s">
        <v>50</v>
      </c>
      <c r="B36" t="s">
        <v>51</v>
      </c>
      <c r="C36" t="s">
        <v>52</v>
      </c>
      <c r="D36" t="s">
        <v>17</v>
      </c>
      <c r="E36" t="s">
        <v>18</v>
      </c>
      <c r="F36" t="s">
        <v>19</v>
      </c>
      <c r="G36" t="s">
        <v>23</v>
      </c>
      <c r="H36" t="s">
        <v>17</v>
      </c>
      <c r="I36">
        <v>789</v>
      </c>
      <c r="J36" t="s">
        <v>17</v>
      </c>
      <c r="L36">
        <v>789</v>
      </c>
      <c r="M36" s="2">
        <f>L36*5384</f>
        <v>4247976</v>
      </c>
      <c r="N36" t="s">
        <v>17</v>
      </c>
      <c r="P36" t="s">
        <v>17</v>
      </c>
      <c r="R36" s="2">
        <f>K36+M36+O36</f>
        <v>4247976</v>
      </c>
    </row>
    <row r="37" spans="1:19" x14ac:dyDescent="0.25">
      <c r="A37" t="s">
        <v>50</v>
      </c>
      <c r="B37" t="s">
        <v>51</v>
      </c>
      <c r="C37" t="s">
        <v>52</v>
      </c>
      <c r="D37" t="s">
        <v>17</v>
      </c>
      <c r="E37" t="s">
        <v>18</v>
      </c>
      <c r="F37" t="s">
        <v>19</v>
      </c>
      <c r="G37" t="s">
        <v>37</v>
      </c>
      <c r="H37" t="s">
        <v>17</v>
      </c>
      <c r="I37">
        <v>121</v>
      </c>
      <c r="J37" t="s">
        <v>17</v>
      </c>
      <c r="L37">
        <v>121</v>
      </c>
      <c r="M37" s="2">
        <f>L37*5384</f>
        <v>651464</v>
      </c>
      <c r="N37" t="s">
        <v>17</v>
      </c>
      <c r="P37" t="s">
        <v>17</v>
      </c>
      <c r="R37" s="2">
        <f>K37+M37+O37</f>
        <v>651464</v>
      </c>
    </row>
    <row r="38" spans="1:19" s="3" customFormat="1" x14ac:dyDescent="0.25">
      <c r="M38" s="3">
        <f>SUM(M36:M37)</f>
        <v>4899440</v>
      </c>
      <c r="R38" s="3">
        <f>SUM(R36:R37)</f>
        <v>4899440</v>
      </c>
      <c r="S38" s="3">
        <f>M38</f>
        <v>4899440</v>
      </c>
    </row>
    <row r="39" spans="1:19" x14ac:dyDescent="0.25">
      <c r="A39" t="s">
        <v>53</v>
      </c>
      <c r="B39" t="s">
        <v>54</v>
      </c>
      <c r="C39" t="s">
        <v>55</v>
      </c>
      <c r="D39" t="s">
        <v>17</v>
      </c>
      <c r="E39" t="s">
        <v>18</v>
      </c>
      <c r="F39" t="s">
        <v>19</v>
      </c>
      <c r="G39" t="s">
        <v>23</v>
      </c>
      <c r="H39" t="s">
        <v>17</v>
      </c>
      <c r="I39">
        <v>706</v>
      </c>
      <c r="J39" t="s">
        <v>17</v>
      </c>
      <c r="L39">
        <v>706</v>
      </c>
      <c r="M39" s="2">
        <f>L39*5384</f>
        <v>3801104</v>
      </c>
      <c r="N39" t="s">
        <v>17</v>
      </c>
      <c r="R39" s="2">
        <f>K39+M39+O39</f>
        <v>3801104</v>
      </c>
    </row>
    <row r="40" spans="1:19" x14ac:dyDescent="0.25">
      <c r="A40" t="s">
        <v>53</v>
      </c>
      <c r="B40" t="s">
        <v>54</v>
      </c>
      <c r="C40" t="s">
        <v>55</v>
      </c>
      <c r="D40" t="s">
        <v>17</v>
      </c>
      <c r="E40" t="s">
        <v>18</v>
      </c>
      <c r="F40" t="s">
        <v>19</v>
      </c>
      <c r="G40" t="s">
        <v>37</v>
      </c>
      <c r="H40" t="s">
        <v>17</v>
      </c>
      <c r="I40">
        <v>237</v>
      </c>
      <c r="J40" t="s">
        <v>17</v>
      </c>
      <c r="L40">
        <v>237</v>
      </c>
      <c r="M40" s="2">
        <f>L40*5384</f>
        <v>1276008</v>
      </c>
      <c r="N40" t="s">
        <v>17</v>
      </c>
      <c r="P40" t="s">
        <v>17</v>
      </c>
      <c r="R40" s="2">
        <f>K40+M40+O40</f>
        <v>1276008</v>
      </c>
    </row>
    <row r="41" spans="1:19" x14ac:dyDescent="0.25">
      <c r="A41" t="s">
        <v>53</v>
      </c>
      <c r="B41" t="s">
        <v>54</v>
      </c>
      <c r="C41" t="s">
        <v>55</v>
      </c>
      <c r="D41" t="s">
        <v>17</v>
      </c>
      <c r="E41" t="s">
        <v>18</v>
      </c>
      <c r="F41" t="s">
        <v>19</v>
      </c>
      <c r="G41" t="s">
        <v>41</v>
      </c>
      <c r="H41" t="s">
        <v>17</v>
      </c>
      <c r="I41">
        <v>199</v>
      </c>
      <c r="J41" t="s">
        <v>17</v>
      </c>
      <c r="L41">
        <v>199</v>
      </c>
      <c r="M41" s="2">
        <f>L41*4108</f>
        <v>817492</v>
      </c>
      <c r="N41" t="s">
        <v>17</v>
      </c>
      <c r="P41" t="s">
        <v>17</v>
      </c>
      <c r="R41" s="2">
        <f>K41+M41+O41</f>
        <v>817492</v>
      </c>
    </row>
    <row r="42" spans="1:19" x14ac:dyDescent="0.25">
      <c r="A42" t="s">
        <v>53</v>
      </c>
      <c r="B42" t="s">
        <v>54</v>
      </c>
      <c r="C42" t="s">
        <v>55</v>
      </c>
      <c r="D42" t="s">
        <v>17</v>
      </c>
      <c r="E42" t="s">
        <v>18</v>
      </c>
      <c r="F42" t="s">
        <v>19</v>
      </c>
      <c r="G42" t="s">
        <v>22</v>
      </c>
      <c r="H42" t="s">
        <v>17</v>
      </c>
      <c r="I42">
        <v>76</v>
      </c>
      <c r="J42" t="s">
        <v>17</v>
      </c>
      <c r="L42">
        <v>76</v>
      </c>
      <c r="M42" s="2">
        <f>L42*2133</f>
        <v>162108</v>
      </c>
      <c r="N42" t="s">
        <v>17</v>
      </c>
      <c r="P42" t="s">
        <v>17</v>
      </c>
      <c r="R42" s="2">
        <f>K42+M42+O42</f>
        <v>162108</v>
      </c>
    </row>
    <row r="43" spans="1:19" s="3" customFormat="1" x14ac:dyDescent="0.25">
      <c r="M43" s="3">
        <f>SUM(M39:M42)</f>
        <v>6056712</v>
      </c>
      <c r="R43" s="3">
        <f>SUM(R39:R42)</f>
        <v>6056712</v>
      </c>
      <c r="S43" s="3">
        <f>M43</f>
        <v>6056712</v>
      </c>
    </row>
    <row r="44" spans="1:19" x14ac:dyDescent="0.25">
      <c r="A44" t="s">
        <v>56</v>
      </c>
      <c r="B44" t="s">
        <v>57</v>
      </c>
      <c r="C44" t="s">
        <v>58</v>
      </c>
      <c r="D44" t="s">
        <v>28</v>
      </c>
      <c r="E44" t="s">
        <v>18</v>
      </c>
      <c r="F44" t="s">
        <v>19</v>
      </c>
      <c r="G44" t="s">
        <v>23</v>
      </c>
      <c r="H44" t="s">
        <v>17</v>
      </c>
      <c r="I44">
        <v>826</v>
      </c>
      <c r="J44" t="s">
        <v>17</v>
      </c>
      <c r="L44">
        <v>826</v>
      </c>
      <c r="M44" s="2">
        <f>L44*5384</f>
        <v>4447184</v>
      </c>
      <c r="N44" t="s">
        <v>17</v>
      </c>
      <c r="P44" t="s">
        <v>17</v>
      </c>
      <c r="R44" s="2">
        <f>K44+M44+O44</f>
        <v>4447184</v>
      </c>
    </row>
    <row r="45" spans="1:19" x14ac:dyDescent="0.25">
      <c r="A45" t="s">
        <v>56</v>
      </c>
      <c r="B45" t="s">
        <v>57</v>
      </c>
      <c r="C45" t="s">
        <v>58</v>
      </c>
      <c r="D45" t="s">
        <v>28</v>
      </c>
      <c r="E45" t="s">
        <v>18</v>
      </c>
      <c r="F45" t="s">
        <v>19</v>
      </c>
      <c r="G45" t="s">
        <v>59</v>
      </c>
      <c r="H45" t="s">
        <v>17</v>
      </c>
      <c r="I45" t="s">
        <v>17</v>
      </c>
      <c r="J45" t="s">
        <v>17</v>
      </c>
      <c r="L45" t="s">
        <v>17</v>
      </c>
      <c r="N45" t="s">
        <v>17</v>
      </c>
      <c r="P45" t="s">
        <v>17</v>
      </c>
      <c r="R45" s="2">
        <f>K45+M45+O45</f>
        <v>0</v>
      </c>
    </row>
    <row r="46" spans="1:19" x14ac:dyDescent="0.25">
      <c r="A46" t="s">
        <v>56</v>
      </c>
      <c r="B46" t="s">
        <v>57</v>
      </c>
      <c r="C46" t="s">
        <v>58</v>
      </c>
      <c r="D46" t="s">
        <v>28</v>
      </c>
      <c r="E46" t="s">
        <v>18</v>
      </c>
      <c r="F46" t="s">
        <v>19</v>
      </c>
      <c r="G46" t="s">
        <v>37</v>
      </c>
      <c r="H46" t="s">
        <v>17</v>
      </c>
      <c r="I46">
        <v>142</v>
      </c>
      <c r="J46" t="s">
        <v>17</v>
      </c>
      <c r="L46">
        <v>142</v>
      </c>
      <c r="M46" s="2">
        <f>L46*5384</f>
        <v>764528</v>
      </c>
      <c r="N46" t="s">
        <v>17</v>
      </c>
      <c r="P46" t="s">
        <v>17</v>
      </c>
      <c r="R46" s="2">
        <f>K46+M46+O46</f>
        <v>764528</v>
      </c>
    </row>
    <row r="47" spans="1:19" s="3" customFormat="1" x14ac:dyDescent="0.25">
      <c r="M47" s="3">
        <f>SUM(M44:M46)</f>
        <v>5211712</v>
      </c>
      <c r="R47" s="3">
        <f>SUM(R44:R46)</f>
        <v>5211712</v>
      </c>
      <c r="S47" s="3">
        <f>M47</f>
        <v>5211712</v>
      </c>
    </row>
    <row r="48" spans="1:19" x14ac:dyDescent="0.25">
      <c r="A48" t="s">
        <v>60</v>
      </c>
      <c r="B48" t="s">
        <v>61</v>
      </c>
      <c r="C48" t="s">
        <v>62</v>
      </c>
      <c r="D48" t="s">
        <v>28</v>
      </c>
      <c r="E48" t="s">
        <v>18</v>
      </c>
      <c r="F48" t="s">
        <v>19</v>
      </c>
      <c r="G48" t="s">
        <v>23</v>
      </c>
      <c r="H48" t="s">
        <v>17</v>
      </c>
      <c r="I48">
        <v>722</v>
      </c>
      <c r="J48" t="s">
        <v>17</v>
      </c>
      <c r="L48">
        <v>722</v>
      </c>
      <c r="M48" s="2">
        <f>L48*5384</f>
        <v>3887248</v>
      </c>
      <c r="N48" t="s">
        <v>17</v>
      </c>
      <c r="P48" t="s">
        <v>17</v>
      </c>
      <c r="R48" s="2">
        <f>K48+M48+O48</f>
        <v>3887248</v>
      </c>
    </row>
    <row r="49" spans="1:19" s="3" customFormat="1" x14ac:dyDescent="0.25">
      <c r="M49" s="3">
        <f>M48</f>
        <v>3887248</v>
      </c>
      <c r="R49" s="3">
        <f>R48</f>
        <v>3887248</v>
      </c>
      <c r="S49" s="3">
        <f>M49</f>
        <v>3887248</v>
      </c>
    </row>
    <row r="50" spans="1:19" x14ac:dyDescent="0.25">
      <c r="A50" t="s">
        <v>63</v>
      </c>
      <c r="B50" t="s">
        <v>64</v>
      </c>
      <c r="C50" t="s">
        <v>65</v>
      </c>
      <c r="D50" t="s">
        <v>17</v>
      </c>
      <c r="E50" t="s">
        <v>18</v>
      </c>
      <c r="F50" t="s">
        <v>19</v>
      </c>
      <c r="G50" t="s">
        <v>22</v>
      </c>
      <c r="H50" t="s">
        <v>17</v>
      </c>
      <c r="I50">
        <v>100</v>
      </c>
      <c r="J50" t="s">
        <v>17</v>
      </c>
      <c r="L50">
        <v>100</v>
      </c>
      <c r="M50" s="2">
        <f>L50*2133</f>
        <v>213300</v>
      </c>
      <c r="N50" t="s">
        <v>17</v>
      </c>
      <c r="P50" t="s">
        <v>17</v>
      </c>
      <c r="R50" s="2">
        <f t="shared" ref="R50:R58" si="2">K50+M50+O50</f>
        <v>213300</v>
      </c>
    </row>
    <row r="51" spans="1:19" x14ac:dyDescent="0.25">
      <c r="A51" t="s">
        <v>63</v>
      </c>
      <c r="B51" t="s">
        <v>64</v>
      </c>
      <c r="C51" t="s">
        <v>65</v>
      </c>
      <c r="D51" t="s">
        <v>17</v>
      </c>
      <c r="E51" t="s">
        <v>18</v>
      </c>
      <c r="F51" t="s">
        <v>19</v>
      </c>
      <c r="G51" t="s">
        <v>23</v>
      </c>
      <c r="H51" t="s">
        <v>17</v>
      </c>
      <c r="I51">
        <v>705</v>
      </c>
      <c r="J51" t="s">
        <v>17</v>
      </c>
      <c r="L51">
        <v>705</v>
      </c>
      <c r="M51" s="2">
        <f>L51*5384</f>
        <v>3795720</v>
      </c>
      <c r="N51" t="s">
        <v>17</v>
      </c>
      <c r="P51" t="s">
        <v>17</v>
      </c>
      <c r="R51" s="2">
        <f t="shared" si="2"/>
        <v>3795720</v>
      </c>
    </row>
    <row r="52" spans="1:19" x14ac:dyDescent="0.25">
      <c r="A52" t="s">
        <v>63</v>
      </c>
      <c r="B52" t="s">
        <v>64</v>
      </c>
      <c r="C52" t="s">
        <v>65</v>
      </c>
      <c r="D52" t="s">
        <v>17</v>
      </c>
      <c r="E52" t="s">
        <v>18</v>
      </c>
      <c r="F52" t="s">
        <v>19</v>
      </c>
      <c r="G52" t="s">
        <v>37</v>
      </c>
      <c r="H52" t="s">
        <v>17</v>
      </c>
      <c r="I52">
        <v>251</v>
      </c>
      <c r="J52" t="s">
        <v>17</v>
      </c>
      <c r="L52">
        <v>251</v>
      </c>
      <c r="M52" s="2">
        <f>L52*5384</f>
        <v>1351384</v>
      </c>
      <c r="N52" t="s">
        <v>17</v>
      </c>
      <c r="P52" t="s">
        <v>17</v>
      </c>
      <c r="R52" s="2">
        <f t="shared" si="2"/>
        <v>1351384</v>
      </c>
    </row>
    <row r="53" spans="1:19" x14ac:dyDescent="0.25">
      <c r="A53" t="s">
        <v>63</v>
      </c>
      <c r="B53" t="s">
        <v>64</v>
      </c>
      <c r="C53" t="s">
        <v>65</v>
      </c>
      <c r="D53" t="s">
        <v>17</v>
      </c>
      <c r="E53" t="s">
        <v>18</v>
      </c>
      <c r="F53" t="s">
        <v>19</v>
      </c>
      <c r="G53" t="s">
        <v>48</v>
      </c>
      <c r="H53" t="s">
        <v>17</v>
      </c>
      <c r="I53">
        <v>129</v>
      </c>
      <c r="J53" t="s">
        <v>17</v>
      </c>
      <c r="L53">
        <v>129</v>
      </c>
      <c r="M53" s="2">
        <f>L53*6547</f>
        <v>844563</v>
      </c>
      <c r="N53" t="s">
        <v>17</v>
      </c>
      <c r="P53" t="s">
        <v>17</v>
      </c>
      <c r="R53" s="2">
        <f t="shared" si="2"/>
        <v>844563</v>
      </c>
    </row>
    <row r="54" spans="1:19" x14ac:dyDescent="0.25">
      <c r="A54" t="s">
        <v>63</v>
      </c>
      <c r="B54" t="s">
        <v>64</v>
      </c>
      <c r="C54" t="s">
        <v>65</v>
      </c>
      <c r="D54" t="s">
        <v>17</v>
      </c>
      <c r="E54" t="s">
        <v>18</v>
      </c>
      <c r="F54" t="s">
        <v>19</v>
      </c>
      <c r="G54" t="s">
        <v>21</v>
      </c>
      <c r="H54" t="s">
        <v>17</v>
      </c>
      <c r="I54">
        <v>226</v>
      </c>
      <c r="J54" t="s">
        <v>17</v>
      </c>
      <c r="L54">
        <v>226</v>
      </c>
      <c r="M54" s="2">
        <f>L54*5568</f>
        <v>1258368</v>
      </c>
      <c r="N54" t="s">
        <v>17</v>
      </c>
      <c r="P54" t="s">
        <v>17</v>
      </c>
      <c r="R54" s="2">
        <f t="shared" si="2"/>
        <v>1258368</v>
      </c>
    </row>
    <row r="55" spans="1:19" x14ac:dyDescent="0.25">
      <c r="A55" t="s">
        <v>63</v>
      </c>
      <c r="B55" t="s">
        <v>64</v>
      </c>
      <c r="C55" t="s">
        <v>65</v>
      </c>
      <c r="D55" t="s">
        <v>17</v>
      </c>
      <c r="E55" t="s">
        <v>18</v>
      </c>
      <c r="F55" t="s">
        <v>19</v>
      </c>
      <c r="G55" t="s">
        <v>41</v>
      </c>
      <c r="H55" t="s">
        <v>17</v>
      </c>
      <c r="I55">
        <v>346</v>
      </c>
      <c r="J55" t="s">
        <v>17</v>
      </c>
      <c r="L55">
        <v>346</v>
      </c>
      <c r="M55" s="2">
        <f>L55*4108</f>
        <v>1421368</v>
      </c>
      <c r="N55" t="s">
        <v>17</v>
      </c>
      <c r="P55" t="s">
        <v>17</v>
      </c>
      <c r="R55" s="2">
        <f t="shared" si="2"/>
        <v>1421368</v>
      </c>
    </row>
    <row r="56" spans="1:19" x14ac:dyDescent="0.25">
      <c r="A56" t="s">
        <v>63</v>
      </c>
      <c r="B56" t="s">
        <v>64</v>
      </c>
      <c r="C56" t="s">
        <v>65</v>
      </c>
      <c r="D56" t="s">
        <v>17</v>
      </c>
      <c r="E56" t="s">
        <v>18</v>
      </c>
      <c r="F56" t="s">
        <v>19</v>
      </c>
      <c r="G56" t="s">
        <v>47</v>
      </c>
      <c r="H56" t="s">
        <v>17</v>
      </c>
      <c r="I56">
        <v>14</v>
      </c>
      <c r="J56" t="s">
        <v>17</v>
      </c>
      <c r="L56">
        <v>14</v>
      </c>
      <c r="M56" s="2">
        <f>L56*3570</f>
        <v>49980</v>
      </c>
      <c r="N56" t="s">
        <v>17</v>
      </c>
      <c r="P56" t="s">
        <v>17</v>
      </c>
      <c r="R56" s="2">
        <f t="shared" si="2"/>
        <v>49980</v>
      </c>
    </row>
    <row r="57" spans="1:19" x14ac:dyDescent="0.25">
      <c r="A57" t="s">
        <v>63</v>
      </c>
      <c r="B57" t="s">
        <v>64</v>
      </c>
      <c r="C57" t="s">
        <v>65</v>
      </c>
      <c r="D57" t="s">
        <v>17</v>
      </c>
      <c r="E57" t="s">
        <v>18</v>
      </c>
      <c r="F57" t="s">
        <v>19</v>
      </c>
      <c r="G57" t="s">
        <v>66</v>
      </c>
      <c r="H57" t="s">
        <v>17</v>
      </c>
      <c r="I57">
        <v>2</v>
      </c>
      <c r="J57" t="s">
        <v>17</v>
      </c>
      <c r="L57">
        <v>2</v>
      </c>
      <c r="M57" s="2">
        <f>L57*6984</f>
        <v>13968</v>
      </c>
      <c r="N57" t="s">
        <v>17</v>
      </c>
      <c r="P57" t="s">
        <v>17</v>
      </c>
      <c r="R57" s="2">
        <f t="shared" si="2"/>
        <v>13968</v>
      </c>
    </row>
    <row r="58" spans="1:19" x14ac:dyDescent="0.25">
      <c r="A58" t="s">
        <v>63</v>
      </c>
      <c r="B58" t="s">
        <v>64</v>
      </c>
      <c r="C58" t="s">
        <v>65</v>
      </c>
      <c r="D58" t="s">
        <v>17</v>
      </c>
      <c r="E58" t="s">
        <v>18</v>
      </c>
      <c r="F58" t="s">
        <v>19</v>
      </c>
      <c r="G58" t="s">
        <v>43</v>
      </c>
      <c r="H58" t="s">
        <v>17</v>
      </c>
      <c r="I58">
        <v>5</v>
      </c>
      <c r="J58" t="s">
        <v>17</v>
      </c>
      <c r="L58">
        <v>5</v>
      </c>
      <c r="M58" s="2">
        <f>L58*9153</f>
        <v>45765</v>
      </c>
      <c r="N58" t="s">
        <v>17</v>
      </c>
      <c r="P58" t="s">
        <v>17</v>
      </c>
      <c r="R58" s="2">
        <f t="shared" si="2"/>
        <v>45765</v>
      </c>
    </row>
    <row r="59" spans="1:19" s="3" customFormat="1" x14ac:dyDescent="0.25">
      <c r="M59" s="3">
        <f>SUM(M50:M58)</f>
        <v>8994416</v>
      </c>
      <c r="R59" s="3">
        <f>SUM(R50:R58)</f>
        <v>8994416</v>
      </c>
      <c r="S59" s="3">
        <f>M59</f>
        <v>8994416</v>
      </c>
    </row>
    <row r="60" spans="1:19" x14ac:dyDescent="0.25">
      <c r="A60" t="s">
        <v>67</v>
      </c>
      <c r="B60" t="s">
        <v>68</v>
      </c>
      <c r="C60" t="s">
        <v>69</v>
      </c>
      <c r="D60" t="s">
        <v>28</v>
      </c>
      <c r="E60" t="s">
        <v>18</v>
      </c>
      <c r="F60" t="s">
        <v>19</v>
      </c>
      <c r="G60" t="s">
        <v>30</v>
      </c>
      <c r="H60" t="s">
        <v>17</v>
      </c>
      <c r="I60">
        <v>1</v>
      </c>
      <c r="J60" t="s">
        <v>17</v>
      </c>
      <c r="L60">
        <v>1</v>
      </c>
      <c r="M60" s="2">
        <f>L60*9153</f>
        <v>9153</v>
      </c>
      <c r="N60" t="s">
        <v>17</v>
      </c>
      <c r="P60" t="s">
        <v>17</v>
      </c>
      <c r="R60" s="2">
        <f>K60+M60+O60</f>
        <v>9153</v>
      </c>
    </row>
    <row r="61" spans="1:19" x14ac:dyDescent="0.25">
      <c r="A61" t="s">
        <v>67</v>
      </c>
      <c r="B61" t="s">
        <v>68</v>
      </c>
      <c r="C61" t="s">
        <v>69</v>
      </c>
      <c r="D61" t="s">
        <v>28</v>
      </c>
      <c r="E61" t="s">
        <v>18</v>
      </c>
      <c r="F61" t="s">
        <v>19</v>
      </c>
      <c r="G61" t="s">
        <v>22</v>
      </c>
      <c r="H61" t="s">
        <v>17</v>
      </c>
      <c r="I61">
        <v>100</v>
      </c>
      <c r="J61" t="s">
        <v>17</v>
      </c>
      <c r="L61">
        <v>100</v>
      </c>
      <c r="M61" s="2">
        <f>L61*2133</f>
        <v>213300</v>
      </c>
      <c r="N61" t="s">
        <v>17</v>
      </c>
      <c r="P61" t="s">
        <v>17</v>
      </c>
      <c r="R61" s="2">
        <f>K61+M61+O61</f>
        <v>213300</v>
      </c>
    </row>
    <row r="62" spans="1:19" x14ac:dyDescent="0.25">
      <c r="A62" t="s">
        <v>67</v>
      </c>
      <c r="B62" t="s">
        <v>68</v>
      </c>
      <c r="C62" t="s">
        <v>69</v>
      </c>
      <c r="D62" t="s">
        <v>28</v>
      </c>
      <c r="E62" t="s">
        <v>18</v>
      </c>
      <c r="F62" t="s">
        <v>19</v>
      </c>
      <c r="G62" t="s">
        <v>37</v>
      </c>
      <c r="H62" t="s">
        <v>17</v>
      </c>
      <c r="I62">
        <v>190</v>
      </c>
      <c r="J62" t="s">
        <v>17</v>
      </c>
      <c r="L62">
        <v>190</v>
      </c>
      <c r="M62" s="2">
        <f>L62*5384</f>
        <v>1022960</v>
      </c>
      <c r="N62" t="s">
        <v>17</v>
      </c>
      <c r="P62" t="s">
        <v>17</v>
      </c>
      <c r="R62" s="2">
        <f>K62+M62+O62</f>
        <v>1022960</v>
      </c>
    </row>
    <row r="63" spans="1:19" x14ac:dyDescent="0.25">
      <c r="A63" t="s">
        <v>67</v>
      </c>
      <c r="B63" t="s">
        <v>68</v>
      </c>
      <c r="C63" t="s">
        <v>69</v>
      </c>
      <c r="D63" t="s">
        <v>28</v>
      </c>
      <c r="E63" t="s">
        <v>18</v>
      </c>
      <c r="F63" t="s">
        <v>19</v>
      </c>
      <c r="G63" t="s">
        <v>23</v>
      </c>
      <c r="H63" t="s">
        <v>17</v>
      </c>
      <c r="I63">
        <v>967</v>
      </c>
      <c r="J63" t="s">
        <v>17</v>
      </c>
      <c r="L63">
        <v>967</v>
      </c>
      <c r="M63" s="2">
        <f>L63*5384</f>
        <v>5206328</v>
      </c>
      <c r="N63" t="s">
        <v>17</v>
      </c>
      <c r="P63" t="s">
        <v>17</v>
      </c>
      <c r="R63" s="2">
        <f>K63+M63+O63</f>
        <v>5206328</v>
      </c>
    </row>
    <row r="64" spans="1:19" s="3" customFormat="1" x14ac:dyDescent="0.25">
      <c r="M64" s="3">
        <f>SUM(M60:M63)</f>
        <v>6451741</v>
      </c>
      <c r="R64" s="3">
        <f>SUM(R60:R63)</f>
        <v>6451741</v>
      </c>
      <c r="S64" s="3">
        <f>M64</f>
        <v>6451741</v>
      </c>
    </row>
    <row r="65" spans="1:19" x14ac:dyDescent="0.25">
      <c r="A65" t="s">
        <v>70</v>
      </c>
      <c r="B65" t="s">
        <v>71</v>
      </c>
      <c r="C65" t="s">
        <v>72</v>
      </c>
      <c r="D65" t="s">
        <v>28</v>
      </c>
      <c r="E65" t="s">
        <v>18</v>
      </c>
      <c r="F65" t="s">
        <v>19</v>
      </c>
      <c r="G65" t="s">
        <v>30</v>
      </c>
      <c r="H65" t="s">
        <v>17</v>
      </c>
      <c r="I65">
        <v>11</v>
      </c>
      <c r="J65" t="s">
        <v>17</v>
      </c>
      <c r="L65">
        <v>11</v>
      </c>
      <c r="M65" s="2">
        <f>L65*9153</f>
        <v>100683</v>
      </c>
      <c r="N65" t="s">
        <v>17</v>
      </c>
      <c r="P65" t="s">
        <v>17</v>
      </c>
      <c r="R65" s="2">
        <f t="shared" ref="R65:R74" si="3">K65+M65+O65</f>
        <v>100683</v>
      </c>
    </row>
    <row r="66" spans="1:19" x14ac:dyDescent="0.25">
      <c r="A66" t="s">
        <v>70</v>
      </c>
      <c r="B66" t="s">
        <v>71</v>
      </c>
      <c r="C66" t="s">
        <v>72</v>
      </c>
      <c r="D66" t="s">
        <v>28</v>
      </c>
      <c r="E66" t="s">
        <v>18</v>
      </c>
      <c r="F66" t="s">
        <v>19</v>
      </c>
      <c r="G66" t="s">
        <v>20</v>
      </c>
      <c r="H66" t="s">
        <v>17</v>
      </c>
      <c r="I66">
        <v>316</v>
      </c>
      <c r="J66" t="s">
        <v>17</v>
      </c>
      <c r="L66">
        <v>316</v>
      </c>
      <c r="M66" s="2">
        <f>L66*5896</f>
        <v>1863136</v>
      </c>
      <c r="N66" t="s">
        <v>17</v>
      </c>
      <c r="P66" t="s">
        <v>17</v>
      </c>
      <c r="R66" s="2">
        <f t="shared" si="3"/>
        <v>1863136</v>
      </c>
    </row>
    <row r="67" spans="1:19" x14ac:dyDescent="0.25">
      <c r="A67" t="s">
        <v>70</v>
      </c>
      <c r="B67" t="s">
        <v>71</v>
      </c>
      <c r="C67" t="s">
        <v>72</v>
      </c>
      <c r="D67" t="s">
        <v>28</v>
      </c>
      <c r="E67" t="s">
        <v>18</v>
      </c>
      <c r="F67" t="s">
        <v>19</v>
      </c>
      <c r="G67" t="s">
        <v>41</v>
      </c>
      <c r="H67" t="s">
        <v>17</v>
      </c>
      <c r="I67">
        <v>74</v>
      </c>
      <c r="J67" t="s">
        <v>17</v>
      </c>
      <c r="L67">
        <v>74</v>
      </c>
      <c r="M67" s="2">
        <f>L67*4108</f>
        <v>303992</v>
      </c>
      <c r="N67" t="s">
        <v>17</v>
      </c>
      <c r="P67" t="s">
        <v>17</v>
      </c>
      <c r="R67" s="2">
        <f t="shared" si="3"/>
        <v>303992</v>
      </c>
    </row>
    <row r="68" spans="1:19" x14ac:dyDescent="0.25">
      <c r="A68" t="s">
        <v>70</v>
      </c>
      <c r="B68" t="s">
        <v>71</v>
      </c>
      <c r="C68" t="s">
        <v>72</v>
      </c>
      <c r="D68" t="s">
        <v>28</v>
      </c>
      <c r="E68" t="s">
        <v>18</v>
      </c>
      <c r="F68" t="s">
        <v>19</v>
      </c>
      <c r="G68" t="s">
        <v>73</v>
      </c>
      <c r="H68" t="s">
        <v>17</v>
      </c>
      <c r="I68">
        <v>552</v>
      </c>
      <c r="J68" t="s">
        <v>17</v>
      </c>
      <c r="L68">
        <v>552</v>
      </c>
      <c r="M68" s="2">
        <f>L68*2100</f>
        <v>1159200</v>
      </c>
      <c r="N68" t="s">
        <v>17</v>
      </c>
      <c r="P68" t="s">
        <v>17</v>
      </c>
      <c r="R68" s="2">
        <f t="shared" si="3"/>
        <v>1159200</v>
      </c>
    </row>
    <row r="69" spans="1:19" x14ac:dyDescent="0.25">
      <c r="A69" t="s">
        <v>70</v>
      </c>
      <c r="B69" t="s">
        <v>71</v>
      </c>
      <c r="C69" t="s">
        <v>72</v>
      </c>
      <c r="D69" t="s">
        <v>28</v>
      </c>
      <c r="E69" t="s">
        <v>18</v>
      </c>
      <c r="F69" t="s">
        <v>19</v>
      </c>
      <c r="G69" t="s">
        <v>29</v>
      </c>
      <c r="H69" t="s">
        <v>17</v>
      </c>
      <c r="I69">
        <v>124</v>
      </c>
      <c r="J69" t="s">
        <v>17</v>
      </c>
      <c r="L69">
        <v>124</v>
      </c>
      <c r="M69" s="2">
        <f>L69*5896</f>
        <v>731104</v>
      </c>
      <c r="N69" t="s">
        <v>17</v>
      </c>
      <c r="P69" t="s">
        <v>17</v>
      </c>
      <c r="R69" s="2">
        <f t="shared" si="3"/>
        <v>731104</v>
      </c>
    </row>
    <row r="70" spans="1:19" x14ac:dyDescent="0.25">
      <c r="A70" t="s">
        <v>70</v>
      </c>
      <c r="B70" t="s">
        <v>71</v>
      </c>
      <c r="C70" t="s">
        <v>72</v>
      </c>
      <c r="D70" t="s">
        <v>28</v>
      </c>
      <c r="E70" t="s">
        <v>18</v>
      </c>
      <c r="F70" t="s">
        <v>19</v>
      </c>
      <c r="G70" t="s">
        <v>22</v>
      </c>
      <c r="H70" t="s">
        <v>17</v>
      </c>
      <c r="I70">
        <v>268</v>
      </c>
      <c r="J70" t="s">
        <v>17</v>
      </c>
      <c r="L70">
        <v>268</v>
      </c>
      <c r="M70" s="2">
        <f>L70*2133</f>
        <v>571644</v>
      </c>
      <c r="N70" t="s">
        <v>17</v>
      </c>
      <c r="P70" t="s">
        <v>17</v>
      </c>
      <c r="R70" s="2">
        <f t="shared" si="3"/>
        <v>571644</v>
      </c>
    </row>
    <row r="71" spans="1:19" x14ac:dyDescent="0.25">
      <c r="A71" t="s">
        <v>70</v>
      </c>
      <c r="B71" t="s">
        <v>71</v>
      </c>
      <c r="C71" t="s">
        <v>72</v>
      </c>
      <c r="D71" t="s">
        <v>28</v>
      </c>
      <c r="E71" t="s">
        <v>18</v>
      </c>
      <c r="F71" t="s">
        <v>19</v>
      </c>
      <c r="G71" t="s">
        <v>23</v>
      </c>
      <c r="H71" t="s">
        <v>17</v>
      </c>
      <c r="I71">
        <v>237</v>
      </c>
      <c r="J71" t="s">
        <v>17</v>
      </c>
      <c r="L71">
        <v>237</v>
      </c>
      <c r="M71" s="2">
        <f>L71*5384</f>
        <v>1276008</v>
      </c>
      <c r="N71" t="s">
        <v>17</v>
      </c>
      <c r="P71" t="s">
        <v>17</v>
      </c>
      <c r="R71" s="2">
        <f t="shared" si="3"/>
        <v>1276008</v>
      </c>
    </row>
    <row r="72" spans="1:19" x14ac:dyDescent="0.25">
      <c r="A72" t="s">
        <v>70</v>
      </c>
      <c r="B72" t="s">
        <v>71</v>
      </c>
      <c r="C72" t="s">
        <v>72</v>
      </c>
      <c r="D72" t="s">
        <v>28</v>
      </c>
      <c r="E72" t="s">
        <v>18</v>
      </c>
      <c r="F72" t="s">
        <v>19</v>
      </c>
      <c r="G72" t="s">
        <v>48</v>
      </c>
      <c r="H72" t="s">
        <v>17</v>
      </c>
      <c r="I72">
        <v>127</v>
      </c>
      <c r="J72" t="s">
        <v>17</v>
      </c>
      <c r="L72">
        <v>127</v>
      </c>
      <c r="M72" s="2">
        <f>L72*6547</f>
        <v>831469</v>
      </c>
      <c r="N72" t="s">
        <v>17</v>
      </c>
      <c r="P72" t="s">
        <v>17</v>
      </c>
      <c r="R72" s="2">
        <f t="shared" si="3"/>
        <v>831469</v>
      </c>
    </row>
    <row r="73" spans="1:19" x14ac:dyDescent="0.25">
      <c r="A73" t="s">
        <v>70</v>
      </c>
      <c r="B73" t="s">
        <v>71</v>
      </c>
      <c r="C73" t="s">
        <v>72</v>
      </c>
      <c r="D73" t="s">
        <v>28</v>
      </c>
      <c r="E73" t="s">
        <v>18</v>
      </c>
      <c r="F73" t="s">
        <v>19</v>
      </c>
      <c r="G73" t="s">
        <v>21</v>
      </c>
      <c r="H73" t="s">
        <v>17</v>
      </c>
      <c r="I73">
        <v>681</v>
      </c>
      <c r="J73" t="s">
        <v>17</v>
      </c>
      <c r="L73">
        <v>681</v>
      </c>
      <c r="M73" s="2">
        <f>L73*5568</f>
        <v>3791808</v>
      </c>
      <c r="N73" t="s">
        <v>17</v>
      </c>
      <c r="P73" t="s">
        <v>17</v>
      </c>
      <c r="R73" s="2">
        <f t="shared" si="3"/>
        <v>3791808</v>
      </c>
    </row>
    <row r="74" spans="1:19" x14ac:dyDescent="0.25">
      <c r="A74" t="s">
        <v>70</v>
      </c>
      <c r="B74" t="s">
        <v>71</v>
      </c>
      <c r="C74" t="s">
        <v>72</v>
      </c>
      <c r="D74" t="s">
        <v>28</v>
      </c>
      <c r="E74" t="s">
        <v>18</v>
      </c>
      <c r="F74" t="s">
        <v>19</v>
      </c>
      <c r="G74" t="s">
        <v>47</v>
      </c>
      <c r="H74" t="s">
        <v>17</v>
      </c>
      <c r="I74">
        <v>67</v>
      </c>
      <c r="J74" t="s">
        <v>17</v>
      </c>
      <c r="L74">
        <v>67</v>
      </c>
      <c r="M74" s="2">
        <f>L74*3570</f>
        <v>239190</v>
      </c>
      <c r="N74" t="s">
        <v>17</v>
      </c>
      <c r="P74" t="s">
        <v>17</v>
      </c>
      <c r="R74" s="2">
        <f t="shared" si="3"/>
        <v>239190</v>
      </c>
    </row>
    <row r="75" spans="1:19" s="3" customFormat="1" x14ac:dyDescent="0.25">
      <c r="M75" s="3">
        <f>SUM(M65:M74)</f>
        <v>10868234</v>
      </c>
      <c r="R75" s="3">
        <f>SUM(R65:R74)</f>
        <v>10868234</v>
      </c>
      <c r="S75" s="3">
        <f>M75</f>
        <v>10868234</v>
      </c>
    </row>
    <row r="76" spans="1:19" x14ac:dyDescent="0.25">
      <c r="A76" t="s">
        <v>74</v>
      </c>
      <c r="B76" t="s">
        <v>75</v>
      </c>
      <c r="C76" t="s">
        <v>76</v>
      </c>
      <c r="D76" t="s">
        <v>17</v>
      </c>
      <c r="E76" t="s">
        <v>18</v>
      </c>
      <c r="F76" t="s">
        <v>19</v>
      </c>
      <c r="G76" t="s">
        <v>20</v>
      </c>
      <c r="H76" t="s">
        <v>17</v>
      </c>
      <c r="I76">
        <v>45</v>
      </c>
      <c r="J76" t="s">
        <v>17</v>
      </c>
      <c r="L76">
        <v>43</v>
      </c>
      <c r="M76" s="2">
        <f>L76*5896</f>
        <v>253528</v>
      </c>
      <c r="N76" t="s">
        <v>17</v>
      </c>
      <c r="P76">
        <v>2</v>
      </c>
      <c r="Q76">
        <f>P76*6486</f>
        <v>12972</v>
      </c>
      <c r="R76" s="2">
        <f>M76+Q76</f>
        <v>266500</v>
      </c>
    </row>
    <row r="77" spans="1:19" x14ac:dyDescent="0.25">
      <c r="A77" t="s">
        <v>74</v>
      </c>
      <c r="B77" t="s">
        <v>75</v>
      </c>
      <c r="C77" t="s">
        <v>76</v>
      </c>
      <c r="D77" t="s">
        <v>17</v>
      </c>
      <c r="E77" t="s">
        <v>18</v>
      </c>
      <c r="F77" t="s">
        <v>19</v>
      </c>
      <c r="G77" t="s">
        <v>41</v>
      </c>
      <c r="H77" t="s">
        <v>17</v>
      </c>
      <c r="I77">
        <v>99</v>
      </c>
      <c r="J77" t="s">
        <v>17</v>
      </c>
      <c r="L77">
        <v>99</v>
      </c>
      <c r="M77" s="2">
        <f>L77*4108</f>
        <v>406692</v>
      </c>
      <c r="N77" t="s">
        <v>17</v>
      </c>
      <c r="P77" t="s">
        <v>17</v>
      </c>
      <c r="R77" s="2">
        <f>K77+M77+O77</f>
        <v>406692</v>
      </c>
    </row>
    <row r="78" spans="1:19" x14ac:dyDescent="0.25">
      <c r="A78" t="s">
        <v>74</v>
      </c>
      <c r="B78" t="s">
        <v>75</v>
      </c>
      <c r="C78" t="s">
        <v>76</v>
      </c>
      <c r="D78" t="s">
        <v>17</v>
      </c>
      <c r="E78" t="s">
        <v>18</v>
      </c>
      <c r="F78" t="s">
        <v>19</v>
      </c>
      <c r="G78" t="s">
        <v>21</v>
      </c>
      <c r="H78" t="s">
        <v>17</v>
      </c>
      <c r="I78">
        <v>427</v>
      </c>
      <c r="J78" t="s">
        <v>17</v>
      </c>
      <c r="L78">
        <v>410</v>
      </c>
      <c r="M78" s="2">
        <f>L78*5568</f>
        <v>2282880</v>
      </c>
      <c r="N78" t="s">
        <v>17</v>
      </c>
      <c r="P78">
        <v>17</v>
      </c>
      <c r="Q78">
        <f>P78*6237</f>
        <v>106029</v>
      </c>
      <c r="R78" s="2">
        <f>M78+Q78</f>
        <v>2388909</v>
      </c>
    </row>
    <row r="79" spans="1:19" x14ac:dyDescent="0.25">
      <c r="A79" t="s">
        <v>74</v>
      </c>
      <c r="B79" t="s">
        <v>75</v>
      </c>
      <c r="C79" t="s">
        <v>76</v>
      </c>
      <c r="D79" t="s">
        <v>17</v>
      </c>
      <c r="E79" t="s">
        <v>18</v>
      </c>
      <c r="F79" t="s">
        <v>19</v>
      </c>
      <c r="G79" t="s">
        <v>30</v>
      </c>
      <c r="H79" t="s">
        <v>17</v>
      </c>
      <c r="I79">
        <v>5</v>
      </c>
      <c r="J79" t="s">
        <v>17</v>
      </c>
      <c r="L79">
        <v>4</v>
      </c>
      <c r="M79" s="2">
        <f>L79*9153</f>
        <v>36612</v>
      </c>
      <c r="N79" t="s">
        <v>17</v>
      </c>
      <c r="P79">
        <v>1</v>
      </c>
      <c r="Q79">
        <f>P79*10462</f>
        <v>10462</v>
      </c>
      <c r="R79" s="2">
        <f>M79+Q79</f>
        <v>47074</v>
      </c>
    </row>
    <row r="80" spans="1:19" x14ac:dyDescent="0.25">
      <c r="A80" t="s">
        <v>74</v>
      </c>
      <c r="B80" t="s">
        <v>75</v>
      </c>
      <c r="C80" t="s">
        <v>76</v>
      </c>
      <c r="D80" t="s">
        <v>17</v>
      </c>
      <c r="E80" t="s">
        <v>18</v>
      </c>
      <c r="F80" t="s">
        <v>19</v>
      </c>
      <c r="G80" t="s">
        <v>43</v>
      </c>
      <c r="H80" t="s">
        <v>17</v>
      </c>
      <c r="I80">
        <v>5</v>
      </c>
      <c r="J80" t="s">
        <v>17</v>
      </c>
      <c r="L80">
        <v>5</v>
      </c>
      <c r="M80" s="2">
        <f>L80*9153</f>
        <v>45765</v>
      </c>
      <c r="N80" t="s">
        <v>17</v>
      </c>
      <c r="P80" t="s">
        <v>17</v>
      </c>
      <c r="R80" s="2">
        <f>K80+M80+O80</f>
        <v>45765</v>
      </c>
    </row>
    <row r="81" spans="1:19" x14ac:dyDescent="0.25">
      <c r="A81" t="s">
        <v>74</v>
      </c>
      <c r="B81" t="s">
        <v>75</v>
      </c>
      <c r="C81" t="s">
        <v>76</v>
      </c>
      <c r="D81" t="s">
        <v>17</v>
      </c>
      <c r="E81" t="s">
        <v>18</v>
      </c>
      <c r="F81" t="s">
        <v>19</v>
      </c>
      <c r="G81" t="s">
        <v>37</v>
      </c>
      <c r="H81" t="s">
        <v>17</v>
      </c>
      <c r="I81">
        <v>91</v>
      </c>
      <c r="J81" t="s">
        <v>17</v>
      </c>
      <c r="L81">
        <v>91</v>
      </c>
      <c r="M81" s="2">
        <f>L81*5384</f>
        <v>489944</v>
      </c>
      <c r="N81" t="s">
        <v>17</v>
      </c>
      <c r="P81" t="s">
        <v>17</v>
      </c>
      <c r="R81" s="2">
        <f>K81+M81+O81</f>
        <v>489944</v>
      </c>
    </row>
    <row r="82" spans="1:19" x14ac:dyDescent="0.25">
      <c r="A82" t="s">
        <v>74</v>
      </c>
      <c r="B82" t="s">
        <v>75</v>
      </c>
      <c r="C82" t="s">
        <v>76</v>
      </c>
      <c r="D82" t="s">
        <v>17</v>
      </c>
      <c r="E82" t="s">
        <v>18</v>
      </c>
      <c r="F82" t="s">
        <v>19</v>
      </c>
      <c r="G82" t="s">
        <v>23</v>
      </c>
      <c r="H82" t="s">
        <v>17</v>
      </c>
      <c r="I82">
        <v>582</v>
      </c>
      <c r="J82" t="s">
        <v>17</v>
      </c>
      <c r="L82">
        <v>573</v>
      </c>
      <c r="M82" s="2">
        <f>L82*5384</f>
        <v>3085032</v>
      </c>
      <c r="N82" t="s">
        <v>17</v>
      </c>
      <c r="P82">
        <v>9</v>
      </c>
      <c r="Q82">
        <f>P82*6031</f>
        <v>54279</v>
      </c>
      <c r="R82" s="2">
        <f>M82+Q82</f>
        <v>3139311</v>
      </c>
    </row>
    <row r="83" spans="1:19" x14ac:dyDescent="0.25">
      <c r="A83" t="s">
        <v>74</v>
      </c>
      <c r="B83" t="s">
        <v>75</v>
      </c>
      <c r="C83" t="s">
        <v>76</v>
      </c>
      <c r="D83" t="s">
        <v>17</v>
      </c>
      <c r="E83" t="s">
        <v>18</v>
      </c>
      <c r="F83" t="s">
        <v>19</v>
      </c>
      <c r="G83" t="s">
        <v>47</v>
      </c>
      <c r="H83" t="s">
        <v>17</v>
      </c>
      <c r="I83">
        <v>20</v>
      </c>
      <c r="J83" t="s">
        <v>17</v>
      </c>
      <c r="L83">
        <v>20</v>
      </c>
      <c r="M83" s="2">
        <f>L83*3570</f>
        <v>71400</v>
      </c>
      <c r="N83" t="s">
        <v>17</v>
      </c>
      <c r="P83" t="s">
        <v>17</v>
      </c>
      <c r="Q83">
        <v>0</v>
      </c>
      <c r="R83" s="2">
        <f>K83+M83+O83</f>
        <v>71400</v>
      </c>
    </row>
    <row r="84" spans="1:19" s="3" customFormat="1" x14ac:dyDescent="0.25">
      <c r="M84" s="3">
        <f>SUM(M76:M83)</f>
        <v>6671853</v>
      </c>
      <c r="Q84" s="3">
        <f>SUM(Q76:Q83)</f>
        <v>183742</v>
      </c>
      <c r="R84" s="3">
        <f>SUM(R76:R83)</f>
        <v>6855595</v>
      </c>
      <c r="S84" s="3">
        <f>M84+Q84</f>
        <v>6855595</v>
      </c>
    </row>
    <row r="85" spans="1:19" x14ac:dyDescent="0.25">
      <c r="A85" t="s">
        <v>77</v>
      </c>
      <c r="B85" t="s">
        <v>78</v>
      </c>
      <c r="C85" t="s">
        <v>79</v>
      </c>
      <c r="D85" t="s">
        <v>28</v>
      </c>
      <c r="E85" t="s">
        <v>18</v>
      </c>
      <c r="F85" t="s">
        <v>19</v>
      </c>
      <c r="G85" t="s">
        <v>30</v>
      </c>
      <c r="H85" t="s">
        <v>17</v>
      </c>
      <c r="I85">
        <v>2</v>
      </c>
      <c r="J85" t="s">
        <v>17</v>
      </c>
      <c r="L85">
        <v>2</v>
      </c>
      <c r="M85" s="2">
        <f>L85*9153</f>
        <v>18306</v>
      </c>
      <c r="N85" t="s">
        <v>17</v>
      </c>
      <c r="P85" t="s">
        <v>17</v>
      </c>
      <c r="R85">
        <f>K85+M85+Q85</f>
        <v>18306</v>
      </c>
    </row>
    <row r="86" spans="1:19" x14ac:dyDescent="0.25">
      <c r="A86" t="s">
        <v>77</v>
      </c>
      <c r="B86" t="s">
        <v>78</v>
      </c>
      <c r="C86" t="s">
        <v>79</v>
      </c>
      <c r="D86" t="s">
        <v>28</v>
      </c>
      <c r="E86" t="s">
        <v>18</v>
      </c>
      <c r="F86" t="s">
        <v>19</v>
      </c>
      <c r="G86" t="s">
        <v>21</v>
      </c>
      <c r="H86" t="s">
        <v>17</v>
      </c>
      <c r="I86">
        <v>710</v>
      </c>
      <c r="J86" t="s">
        <v>17</v>
      </c>
      <c r="L86">
        <v>710</v>
      </c>
      <c r="M86" s="2">
        <f>L86*5568</f>
        <v>3953280</v>
      </c>
      <c r="N86" t="s">
        <v>17</v>
      </c>
      <c r="P86" t="s">
        <v>17</v>
      </c>
      <c r="R86" s="2">
        <f t="shared" ref="R86:R93" si="4">K86+M86+Q86</f>
        <v>3953280</v>
      </c>
    </row>
    <row r="87" spans="1:19" x14ac:dyDescent="0.25">
      <c r="A87" t="s">
        <v>77</v>
      </c>
      <c r="B87" t="s">
        <v>78</v>
      </c>
      <c r="C87" t="s">
        <v>79</v>
      </c>
      <c r="D87" t="s">
        <v>28</v>
      </c>
      <c r="E87" t="s">
        <v>18</v>
      </c>
      <c r="F87" t="s">
        <v>19</v>
      </c>
      <c r="G87" t="s">
        <v>23</v>
      </c>
      <c r="H87" t="s">
        <v>17</v>
      </c>
      <c r="I87">
        <v>88</v>
      </c>
      <c r="J87" t="s">
        <v>17</v>
      </c>
      <c r="L87">
        <v>88</v>
      </c>
      <c r="M87" s="2">
        <f>L87*5384</f>
        <v>473792</v>
      </c>
      <c r="N87" t="s">
        <v>17</v>
      </c>
      <c r="P87" t="s">
        <v>17</v>
      </c>
      <c r="R87" s="2">
        <f t="shared" si="4"/>
        <v>473792</v>
      </c>
    </row>
    <row r="88" spans="1:19" x14ac:dyDescent="0.25">
      <c r="A88" t="s">
        <v>77</v>
      </c>
      <c r="B88" t="s">
        <v>78</v>
      </c>
      <c r="C88" t="s">
        <v>79</v>
      </c>
      <c r="D88" t="s">
        <v>28</v>
      </c>
      <c r="E88" t="s">
        <v>18</v>
      </c>
      <c r="F88" t="s">
        <v>19</v>
      </c>
      <c r="G88" t="s">
        <v>20</v>
      </c>
      <c r="H88" t="s">
        <v>17</v>
      </c>
      <c r="I88">
        <v>187</v>
      </c>
      <c r="J88" t="s">
        <v>17</v>
      </c>
      <c r="L88">
        <v>187</v>
      </c>
      <c r="M88" s="2">
        <f>L88*5896</f>
        <v>1102552</v>
      </c>
      <c r="N88" t="s">
        <v>17</v>
      </c>
      <c r="P88" t="s">
        <v>17</v>
      </c>
      <c r="R88" s="2">
        <f t="shared" si="4"/>
        <v>1102552</v>
      </c>
    </row>
    <row r="89" spans="1:19" s="3" customFormat="1" x14ac:dyDescent="0.25">
      <c r="M89" s="3">
        <f>SUM(M85:M88)</f>
        <v>5547930</v>
      </c>
      <c r="R89" s="3">
        <f>SUM(R85:R88)</f>
        <v>5547930</v>
      </c>
      <c r="S89" s="3">
        <f>M89</f>
        <v>5547930</v>
      </c>
    </row>
    <row r="90" spans="1:19" x14ac:dyDescent="0.25">
      <c r="A90" t="s">
        <v>80</v>
      </c>
      <c r="B90" t="s">
        <v>81</v>
      </c>
      <c r="C90" t="s">
        <v>82</v>
      </c>
      <c r="D90" t="s">
        <v>17</v>
      </c>
      <c r="E90" t="s">
        <v>18</v>
      </c>
      <c r="F90" t="s">
        <v>19</v>
      </c>
      <c r="G90" t="s">
        <v>22</v>
      </c>
      <c r="H90" t="s">
        <v>17</v>
      </c>
      <c r="I90">
        <v>54</v>
      </c>
      <c r="J90" t="s">
        <v>17</v>
      </c>
      <c r="L90">
        <v>54</v>
      </c>
      <c r="M90" s="2">
        <f>L90*2133</f>
        <v>115182</v>
      </c>
      <c r="N90" t="s">
        <v>17</v>
      </c>
      <c r="P90" t="s">
        <v>17</v>
      </c>
      <c r="R90" s="2">
        <f t="shared" si="4"/>
        <v>115182</v>
      </c>
    </row>
    <row r="91" spans="1:19" x14ac:dyDescent="0.25">
      <c r="A91" t="s">
        <v>80</v>
      </c>
      <c r="B91" t="s">
        <v>81</v>
      </c>
      <c r="C91" t="s">
        <v>82</v>
      </c>
      <c r="D91" t="s">
        <v>17</v>
      </c>
      <c r="E91" t="s">
        <v>18</v>
      </c>
      <c r="F91" t="s">
        <v>19</v>
      </c>
      <c r="G91" t="s">
        <v>20</v>
      </c>
      <c r="H91" t="s">
        <v>17</v>
      </c>
      <c r="I91">
        <v>357</v>
      </c>
      <c r="J91" t="s">
        <v>17</v>
      </c>
      <c r="L91">
        <v>357</v>
      </c>
      <c r="M91" s="2">
        <f>L91*5896</f>
        <v>2104872</v>
      </c>
      <c r="N91" t="s">
        <v>17</v>
      </c>
      <c r="P91" t="s">
        <v>17</v>
      </c>
      <c r="R91" s="2">
        <f t="shared" si="4"/>
        <v>2104872</v>
      </c>
    </row>
    <row r="92" spans="1:19" x14ac:dyDescent="0.25">
      <c r="A92" t="s">
        <v>80</v>
      </c>
      <c r="B92" t="s">
        <v>81</v>
      </c>
      <c r="C92" t="s">
        <v>82</v>
      </c>
      <c r="D92" t="s">
        <v>17</v>
      </c>
      <c r="E92" t="s">
        <v>18</v>
      </c>
      <c r="F92" t="s">
        <v>19</v>
      </c>
      <c r="G92" t="s">
        <v>30</v>
      </c>
      <c r="H92" t="s">
        <v>17</v>
      </c>
      <c r="I92">
        <v>6</v>
      </c>
      <c r="J92" t="s">
        <v>17</v>
      </c>
      <c r="L92">
        <v>6</v>
      </c>
      <c r="M92" s="2">
        <f>L92*9153</f>
        <v>54918</v>
      </c>
      <c r="N92" t="s">
        <v>17</v>
      </c>
      <c r="P92" t="s">
        <v>17</v>
      </c>
      <c r="R92" s="2">
        <f t="shared" si="4"/>
        <v>54918</v>
      </c>
    </row>
    <row r="93" spans="1:19" x14ac:dyDescent="0.25">
      <c r="A93" t="s">
        <v>80</v>
      </c>
      <c r="B93" t="s">
        <v>81</v>
      </c>
      <c r="C93" t="s">
        <v>82</v>
      </c>
      <c r="D93" t="s">
        <v>17</v>
      </c>
      <c r="E93" t="s">
        <v>18</v>
      </c>
      <c r="F93" t="s">
        <v>19</v>
      </c>
      <c r="G93" t="s">
        <v>21</v>
      </c>
      <c r="H93" t="s">
        <v>17</v>
      </c>
      <c r="I93">
        <v>613</v>
      </c>
      <c r="J93" t="s">
        <v>17</v>
      </c>
      <c r="L93">
        <v>613</v>
      </c>
      <c r="M93" s="2">
        <f>L93*5568</f>
        <v>3413184</v>
      </c>
      <c r="N93" t="s">
        <v>17</v>
      </c>
      <c r="P93" t="s">
        <v>17</v>
      </c>
      <c r="R93" s="2">
        <f t="shared" si="4"/>
        <v>3413184</v>
      </c>
    </row>
    <row r="94" spans="1:19" s="3" customFormat="1" x14ac:dyDescent="0.25">
      <c r="M94" s="3">
        <f>SUM(M90:M93)</f>
        <v>5688156</v>
      </c>
      <c r="R94" s="3">
        <f>SUM(R90:R93)</f>
        <v>5688156</v>
      </c>
      <c r="S94" s="3">
        <f>M94</f>
        <v>5688156</v>
      </c>
    </row>
    <row r="95" spans="1:19" x14ac:dyDescent="0.25">
      <c r="A95" t="s">
        <v>83</v>
      </c>
      <c r="B95" t="s">
        <v>84</v>
      </c>
      <c r="C95" t="s">
        <v>85</v>
      </c>
      <c r="D95" t="s">
        <v>17</v>
      </c>
      <c r="E95" t="s">
        <v>18</v>
      </c>
      <c r="F95" t="s">
        <v>19</v>
      </c>
      <c r="G95" t="s">
        <v>48</v>
      </c>
      <c r="H95" t="s">
        <v>17</v>
      </c>
      <c r="I95">
        <v>101</v>
      </c>
      <c r="J95">
        <v>0</v>
      </c>
      <c r="L95">
        <v>101</v>
      </c>
      <c r="M95" s="2">
        <f>L95*6547</f>
        <v>661247</v>
      </c>
      <c r="N95">
        <v>0</v>
      </c>
      <c r="P95">
        <v>0</v>
      </c>
      <c r="R95">
        <f>M95</f>
        <v>661247</v>
      </c>
    </row>
    <row r="96" spans="1:19" s="3" customFormat="1" x14ac:dyDescent="0.25">
      <c r="M96" s="3">
        <f>M95</f>
        <v>661247</v>
      </c>
      <c r="R96" s="3">
        <f>R95</f>
        <v>661247</v>
      </c>
      <c r="S96" s="3">
        <f>M96</f>
        <v>661247</v>
      </c>
    </row>
    <row r="97" spans="1:19" x14ac:dyDescent="0.25">
      <c r="A97" t="s">
        <v>86</v>
      </c>
      <c r="B97" t="s">
        <v>87</v>
      </c>
      <c r="C97" t="s">
        <v>88</v>
      </c>
      <c r="D97" t="s">
        <v>17</v>
      </c>
      <c r="E97" t="s">
        <v>18</v>
      </c>
      <c r="F97" t="s">
        <v>19</v>
      </c>
      <c r="G97" t="s">
        <v>30</v>
      </c>
      <c r="H97" t="s">
        <v>17</v>
      </c>
      <c r="I97">
        <v>3</v>
      </c>
      <c r="J97" t="s">
        <v>17</v>
      </c>
      <c r="L97">
        <v>3</v>
      </c>
      <c r="M97" s="2">
        <f>L97*9153</f>
        <v>27459</v>
      </c>
      <c r="N97" t="s">
        <v>17</v>
      </c>
      <c r="P97" t="s">
        <v>17</v>
      </c>
      <c r="R97" s="2">
        <f t="shared" ref="R97:R100" si="5">K97+M97+Q97</f>
        <v>27459</v>
      </c>
    </row>
    <row r="98" spans="1:19" x14ac:dyDescent="0.25">
      <c r="A98" t="s">
        <v>86</v>
      </c>
      <c r="B98" t="s">
        <v>87</v>
      </c>
      <c r="C98" t="s">
        <v>88</v>
      </c>
      <c r="D98" t="s">
        <v>17</v>
      </c>
      <c r="E98" t="s">
        <v>18</v>
      </c>
      <c r="F98" t="s">
        <v>19</v>
      </c>
      <c r="G98" t="s">
        <v>22</v>
      </c>
      <c r="H98" t="s">
        <v>17</v>
      </c>
      <c r="I98">
        <v>102</v>
      </c>
      <c r="J98" t="s">
        <v>17</v>
      </c>
      <c r="L98">
        <v>102</v>
      </c>
      <c r="M98" s="2">
        <f>L98*2133</f>
        <v>217566</v>
      </c>
      <c r="N98" t="s">
        <v>17</v>
      </c>
      <c r="P98" t="s">
        <v>17</v>
      </c>
      <c r="R98" s="2">
        <f t="shared" si="5"/>
        <v>217566</v>
      </c>
    </row>
    <row r="99" spans="1:19" x14ac:dyDescent="0.25">
      <c r="A99" t="s">
        <v>86</v>
      </c>
      <c r="B99" t="s">
        <v>87</v>
      </c>
      <c r="C99" t="s">
        <v>88</v>
      </c>
      <c r="D99" t="s">
        <v>17</v>
      </c>
      <c r="E99" t="s">
        <v>18</v>
      </c>
      <c r="F99" t="s">
        <v>19</v>
      </c>
      <c r="G99" t="s">
        <v>44</v>
      </c>
      <c r="H99" t="s">
        <v>17</v>
      </c>
      <c r="I99">
        <v>322</v>
      </c>
      <c r="J99" t="s">
        <v>17</v>
      </c>
      <c r="L99">
        <v>322</v>
      </c>
      <c r="M99" s="2">
        <f>L99*7107</f>
        <v>2288454</v>
      </c>
      <c r="N99" t="s">
        <v>17</v>
      </c>
      <c r="P99" t="s">
        <v>17</v>
      </c>
      <c r="R99" s="2">
        <f t="shared" si="5"/>
        <v>2288454</v>
      </c>
    </row>
    <row r="100" spans="1:19" x14ac:dyDescent="0.25">
      <c r="A100" t="s">
        <v>86</v>
      </c>
      <c r="B100" t="s">
        <v>87</v>
      </c>
      <c r="C100" t="s">
        <v>88</v>
      </c>
      <c r="D100" t="s">
        <v>17</v>
      </c>
      <c r="E100" t="s">
        <v>18</v>
      </c>
      <c r="F100" t="s">
        <v>19</v>
      </c>
      <c r="G100" t="s">
        <v>46</v>
      </c>
      <c r="H100" t="s">
        <v>17</v>
      </c>
      <c r="I100">
        <v>98</v>
      </c>
      <c r="J100" t="s">
        <v>17</v>
      </c>
      <c r="L100">
        <v>98</v>
      </c>
      <c r="M100" s="2">
        <f>L100*1077</f>
        <v>105546</v>
      </c>
      <c r="N100" t="s">
        <v>17</v>
      </c>
      <c r="P100" t="s">
        <v>17</v>
      </c>
      <c r="R100" s="2">
        <f t="shared" si="5"/>
        <v>105546</v>
      </c>
    </row>
    <row r="101" spans="1:19" s="3" customFormat="1" x14ac:dyDescent="0.25">
      <c r="M101" s="3">
        <f>SUM(M97:M100)</f>
        <v>2639025</v>
      </c>
      <c r="R101" s="3">
        <f>SUM(R97:R100)</f>
        <v>2639025</v>
      </c>
      <c r="S101" s="3">
        <f>M101</f>
        <v>2639025</v>
      </c>
    </row>
    <row r="102" spans="1:19" x14ac:dyDescent="0.25">
      <c r="A102" t="s">
        <v>89</v>
      </c>
      <c r="B102" t="s">
        <v>90</v>
      </c>
      <c r="C102" t="s">
        <v>91</v>
      </c>
      <c r="D102" t="s">
        <v>92</v>
      </c>
      <c r="E102" t="s">
        <v>18</v>
      </c>
      <c r="F102" t="s">
        <v>19</v>
      </c>
      <c r="G102" t="s">
        <v>41</v>
      </c>
      <c r="H102" t="s">
        <v>17</v>
      </c>
      <c r="I102">
        <v>16</v>
      </c>
      <c r="J102" t="s">
        <v>17</v>
      </c>
      <c r="L102">
        <v>16</v>
      </c>
      <c r="M102" s="2">
        <f>L102*4108</f>
        <v>65728</v>
      </c>
      <c r="N102" t="s">
        <v>17</v>
      </c>
      <c r="P102" t="s">
        <v>17</v>
      </c>
      <c r="R102" s="2">
        <f t="shared" ref="R102:R109" si="6">K102+M102+O102+Q102</f>
        <v>65728</v>
      </c>
    </row>
    <row r="103" spans="1:19" x14ac:dyDescent="0.25">
      <c r="A103" t="s">
        <v>89</v>
      </c>
      <c r="B103" t="s">
        <v>90</v>
      </c>
      <c r="C103" t="s">
        <v>91</v>
      </c>
      <c r="D103" t="s">
        <v>92</v>
      </c>
      <c r="E103" t="s">
        <v>18</v>
      </c>
      <c r="F103" t="s">
        <v>19</v>
      </c>
      <c r="G103" t="s">
        <v>93</v>
      </c>
      <c r="H103" t="s">
        <v>17</v>
      </c>
      <c r="I103">
        <v>90</v>
      </c>
      <c r="J103" t="s">
        <v>17</v>
      </c>
      <c r="L103">
        <v>90</v>
      </c>
      <c r="M103" s="2">
        <f>L103*5169</f>
        <v>465210</v>
      </c>
      <c r="N103" t="s">
        <v>17</v>
      </c>
      <c r="P103" t="s">
        <v>17</v>
      </c>
      <c r="R103" s="2">
        <f t="shared" si="6"/>
        <v>465210</v>
      </c>
    </row>
    <row r="104" spans="1:19" x14ac:dyDescent="0.25">
      <c r="A104" t="s">
        <v>89</v>
      </c>
      <c r="B104" t="s">
        <v>90</v>
      </c>
      <c r="C104" t="s">
        <v>91</v>
      </c>
      <c r="D104" t="s">
        <v>92</v>
      </c>
      <c r="E104" t="s">
        <v>18</v>
      </c>
      <c r="F104" t="s">
        <v>19</v>
      </c>
      <c r="G104" t="s">
        <v>23</v>
      </c>
      <c r="H104" t="s">
        <v>17</v>
      </c>
      <c r="I104">
        <v>159</v>
      </c>
      <c r="J104" t="s">
        <v>17</v>
      </c>
      <c r="L104">
        <v>159</v>
      </c>
      <c r="M104" s="2">
        <f>L104*5384</f>
        <v>856056</v>
      </c>
      <c r="N104" t="s">
        <v>17</v>
      </c>
      <c r="P104" t="s">
        <v>17</v>
      </c>
      <c r="R104" s="2">
        <f t="shared" si="6"/>
        <v>856056</v>
      </c>
    </row>
    <row r="105" spans="1:19" x14ac:dyDescent="0.25">
      <c r="A105" t="s">
        <v>89</v>
      </c>
      <c r="B105" t="s">
        <v>90</v>
      </c>
      <c r="C105" t="s">
        <v>91</v>
      </c>
      <c r="D105" t="s">
        <v>92</v>
      </c>
      <c r="E105" t="s">
        <v>18</v>
      </c>
      <c r="F105" t="s">
        <v>19</v>
      </c>
      <c r="G105" t="s">
        <v>48</v>
      </c>
      <c r="H105" t="s">
        <v>17</v>
      </c>
      <c r="I105">
        <v>162</v>
      </c>
      <c r="J105" t="s">
        <v>17</v>
      </c>
      <c r="L105">
        <v>162</v>
      </c>
      <c r="M105" s="2">
        <f>L105*6547</f>
        <v>1060614</v>
      </c>
      <c r="N105" t="s">
        <v>17</v>
      </c>
      <c r="P105" t="s">
        <v>17</v>
      </c>
      <c r="R105" s="2">
        <f t="shared" si="6"/>
        <v>1060614</v>
      </c>
    </row>
    <row r="106" spans="1:19" x14ac:dyDescent="0.25">
      <c r="A106" t="s">
        <v>89</v>
      </c>
      <c r="B106" t="s">
        <v>90</v>
      </c>
      <c r="C106" t="s">
        <v>91</v>
      </c>
      <c r="D106" t="s">
        <v>92</v>
      </c>
      <c r="E106" t="s">
        <v>18</v>
      </c>
      <c r="F106" t="s">
        <v>19</v>
      </c>
      <c r="G106" t="s">
        <v>44</v>
      </c>
      <c r="H106" t="s">
        <v>17</v>
      </c>
      <c r="I106">
        <v>186</v>
      </c>
      <c r="J106" t="s">
        <v>17</v>
      </c>
      <c r="L106">
        <v>186</v>
      </c>
      <c r="M106" s="2">
        <f>L106*7107</f>
        <v>1321902</v>
      </c>
      <c r="N106" t="s">
        <v>17</v>
      </c>
      <c r="P106" t="s">
        <v>17</v>
      </c>
      <c r="R106" s="2">
        <f t="shared" si="6"/>
        <v>1321902</v>
      </c>
    </row>
    <row r="107" spans="1:19" x14ac:dyDescent="0.25">
      <c r="A107" t="s">
        <v>89</v>
      </c>
      <c r="B107" t="s">
        <v>90</v>
      </c>
      <c r="C107" t="s">
        <v>91</v>
      </c>
      <c r="D107" t="s">
        <v>92</v>
      </c>
      <c r="E107" t="s">
        <v>18</v>
      </c>
      <c r="F107" t="s">
        <v>19</v>
      </c>
      <c r="G107" t="s">
        <v>46</v>
      </c>
      <c r="H107" t="s">
        <v>17</v>
      </c>
      <c r="I107">
        <v>91</v>
      </c>
      <c r="J107" t="s">
        <v>17</v>
      </c>
      <c r="L107">
        <v>91</v>
      </c>
      <c r="M107" s="2">
        <f>L107*1077</f>
        <v>98007</v>
      </c>
      <c r="N107" t="s">
        <v>17</v>
      </c>
      <c r="P107" t="s">
        <v>17</v>
      </c>
      <c r="R107" s="2">
        <f t="shared" si="6"/>
        <v>98007</v>
      </c>
    </row>
    <row r="108" spans="1:19" x14ac:dyDescent="0.25">
      <c r="A108" t="s">
        <v>89</v>
      </c>
      <c r="B108" t="s">
        <v>90</v>
      </c>
      <c r="C108" t="s">
        <v>91</v>
      </c>
      <c r="D108" t="s">
        <v>92</v>
      </c>
      <c r="E108" t="s">
        <v>18</v>
      </c>
      <c r="F108" t="s">
        <v>19</v>
      </c>
      <c r="G108" t="s">
        <v>22</v>
      </c>
      <c r="H108" t="s">
        <v>17</v>
      </c>
      <c r="I108">
        <v>120</v>
      </c>
      <c r="J108" t="s">
        <v>17</v>
      </c>
      <c r="L108">
        <v>120</v>
      </c>
      <c r="M108" s="2">
        <f>L108*2133</f>
        <v>255960</v>
      </c>
      <c r="N108" t="s">
        <v>17</v>
      </c>
      <c r="P108" t="s">
        <v>17</v>
      </c>
      <c r="R108" s="2">
        <f t="shared" si="6"/>
        <v>255960</v>
      </c>
    </row>
    <row r="109" spans="1:19" x14ac:dyDescent="0.25">
      <c r="A109" t="s">
        <v>89</v>
      </c>
      <c r="B109" t="s">
        <v>90</v>
      </c>
      <c r="C109" t="s">
        <v>91</v>
      </c>
      <c r="D109" t="s">
        <v>92</v>
      </c>
      <c r="E109" t="s">
        <v>18</v>
      </c>
      <c r="F109" t="s">
        <v>19</v>
      </c>
      <c r="G109" t="s">
        <v>66</v>
      </c>
      <c r="H109" t="s">
        <v>17</v>
      </c>
      <c r="I109" t="s">
        <v>17</v>
      </c>
      <c r="J109" t="s">
        <v>17</v>
      </c>
      <c r="L109" t="s">
        <v>17</v>
      </c>
      <c r="M109" s="2">
        <v>0</v>
      </c>
      <c r="N109" t="s">
        <v>17</v>
      </c>
      <c r="P109" t="s">
        <v>17</v>
      </c>
      <c r="R109" s="2">
        <f t="shared" si="6"/>
        <v>0</v>
      </c>
    </row>
    <row r="110" spans="1:19" s="3" customFormat="1" x14ac:dyDescent="0.25">
      <c r="M110" s="3">
        <f>SUM(M102:M109)</f>
        <v>4123477</v>
      </c>
      <c r="R110" s="3">
        <f>SUM(R102:R109)</f>
        <v>4123477</v>
      </c>
      <c r="S110" s="3">
        <f>M110</f>
        <v>4123477</v>
      </c>
    </row>
    <row r="111" spans="1:19" x14ac:dyDescent="0.25">
      <c r="A111" t="s">
        <v>94</v>
      </c>
      <c r="B111" t="s">
        <v>95</v>
      </c>
      <c r="C111" t="s">
        <v>96</v>
      </c>
      <c r="D111" t="s">
        <v>97</v>
      </c>
      <c r="E111" t="s">
        <v>98</v>
      </c>
      <c r="F111" t="s">
        <v>19</v>
      </c>
      <c r="G111" t="s">
        <v>47</v>
      </c>
      <c r="H111">
        <v>123</v>
      </c>
      <c r="I111" t="s">
        <v>17</v>
      </c>
      <c r="J111">
        <v>123</v>
      </c>
      <c r="K111" s="2">
        <f>J111*3904</f>
        <v>480192</v>
      </c>
      <c r="L111" t="s">
        <v>17</v>
      </c>
      <c r="N111" t="s">
        <v>17</v>
      </c>
      <c r="P111" t="s">
        <v>17</v>
      </c>
      <c r="R111" s="2">
        <f t="shared" ref="R111:R119" si="7">K111+M111+O111+Q111</f>
        <v>480192</v>
      </c>
    </row>
    <row r="112" spans="1:19" x14ac:dyDescent="0.25">
      <c r="A112" t="s">
        <v>94</v>
      </c>
      <c r="B112" t="s">
        <v>95</v>
      </c>
      <c r="C112" t="s">
        <v>96</v>
      </c>
      <c r="D112" t="s">
        <v>97</v>
      </c>
      <c r="E112" t="s">
        <v>98</v>
      </c>
      <c r="F112" t="s">
        <v>19</v>
      </c>
      <c r="G112" t="s">
        <v>23</v>
      </c>
      <c r="H112">
        <v>104</v>
      </c>
      <c r="I112" t="s">
        <v>17</v>
      </c>
      <c r="J112">
        <v>104</v>
      </c>
      <c r="K112" s="2">
        <f>J112*5384</f>
        <v>559936</v>
      </c>
      <c r="L112" t="s">
        <v>17</v>
      </c>
      <c r="N112" t="s">
        <v>17</v>
      </c>
      <c r="P112" t="s">
        <v>17</v>
      </c>
      <c r="R112" s="2">
        <f t="shared" si="7"/>
        <v>559936</v>
      </c>
    </row>
    <row r="113" spans="1:19" x14ac:dyDescent="0.25">
      <c r="A113" t="s">
        <v>94</v>
      </c>
      <c r="B113" t="s">
        <v>95</v>
      </c>
      <c r="C113" t="s">
        <v>96</v>
      </c>
      <c r="D113" t="s">
        <v>97</v>
      </c>
      <c r="E113" t="s">
        <v>98</v>
      </c>
      <c r="F113" t="s">
        <v>19</v>
      </c>
      <c r="G113" t="s">
        <v>21</v>
      </c>
      <c r="H113">
        <v>212</v>
      </c>
      <c r="I113" t="s">
        <v>17</v>
      </c>
      <c r="J113">
        <v>212</v>
      </c>
      <c r="K113" s="2">
        <f>J113*5568</f>
        <v>1180416</v>
      </c>
      <c r="L113" t="s">
        <v>17</v>
      </c>
      <c r="N113" t="s">
        <v>17</v>
      </c>
      <c r="R113" s="2">
        <f t="shared" si="7"/>
        <v>1180416</v>
      </c>
    </row>
    <row r="114" spans="1:19" x14ac:dyDescent="0.25">
      <c r="A114" t="s">
        <v>94</v>
      </c>
      <c r="B114" t="s">
        <v>95</v>
      </c>
      <c r="C114" t="s">
        <v>96</v>
      </c>
      <c r="D114" t="s">
        <v>97</v>
      </c>
      <c r="E114" t="s">
        <v>98</v>
      </c>
      <c r="F114" t="s">
        <v>19</v>
      </c>
      <c r="G114" t="s">
        <v>66</v>
      </c>
      <c r="H114">
        <v>4</v>
      </c>
      <c r="I114" t="s">
        <v>17</v>
      </c>
      <c r="J114">
        <v>4</v>
      </c>
      <c r="K114" s="2">
        <f>J114*6984</f>
        <v>27936</v>
      </c>
      <c r="L114" t="s">
        <v>17</v>
      </c>
      <c r="N114" t="s">
        <v>17</v>
      </c>
      <c r="P114" t="s">
        <v>17</v>
      </c>
      <c r="R114" s="2">
        <f t="shared" si="7"/>
        <v>27936</v>
      </c>
    </row>
    <row r="115" spans="1:19" x14ac:dyDescent="0.25">
      <c r="A115" t="s">
        <v>94</v>
      </c>
      <c r="B115" t="s">
        <v>95</v>
      </c>
      <c r="C115" t="s">
        <v>96</v>
      </c>
      <c r="D115" t="s">
        <v>97</v>
      </c>
      <c r="E115" t="s">
        <v>98</v>
      </c>
      <c r="F115" t="s">
        <v>19</v>
      </c>
      <c r="G115" t="s">
        <v>41</v>
      </c>
      <c r="H115">
        <v>231</v>
      </c>
      <c r="I115" t="s">
        <v>17</v>
      </c>
      <c r="J115">
        <v>231</v>
      </c>
      <c r="K115" s="2">
        <f>J115*4895</f>
        <v>1130745</v>
      </c>
      <c r="L115" t="s">
        <v>17</v>
      </c>
      <c r="N115" t="s">
        <v>17</v>
      </c>
      <c r="P115" t="s">
        <v>17</v>
      </c>
      <c r="R115" s="2">
        <f t="shared" si="7"/>
        <v>1130745</v>
      </c>
    </row>
    <row r="116" spans="1:19" x14ac:dyDescent="0.25">
      <c r="A116" t="s">
        <v>94</v>
      </c>
      <c r="B116" t="s">
        <v>95</v>
      </c>
      <c r="C116" t="s">
        <v>96</v>
      </c>
      <c r="D116" t="s">
        <v>97</v>
      </c>
      <c r="E116" t="s">
        <v>98</v>
      </c>
      <c r="F116" t="s">
        <v>19</v>
      </c>
      <c r="G116" t="s">
        <v>30</v>
      </c>
      <c r="H116">
        <v>4</v>
      </c>
      <c r="I116" t="s">
        <v>17</v>
      </c>
      <c r="J116">
        <v>4</v>
      </c>
      <c r="K116" s="2">
        <f>J116*9153</f>
        <v>36612</v>
      </c>
      <c r="L116" t="s">
        <v>17</v>
      </c>
      <c r="N116" t="s">
        <v>17</v>
      </c>
      <c r="P116" t="s">
        <v>17</v>
      </c>
      <c r="R116" s="2">
        <f t="shared" si="7"/>
        <v>36612</v>
      </c>
    </row>
    <row r="117" spans="1:19" x14ac:dyDescent="0.25">
      <c r="A117" t="s">
        <v>94</v>
      </c>
      <c r="B117" t="s">
        <v>95</v>
      </c>
      <c r="C117" t="s">
        <v>96</v>
      </c>
      <c r="D117" t="s">
        <v>97</v>
      </c>
      <c r="E117" t="s">
        <v>98</v>
      </c>
      <c r="F117" t="s">
        <v>19</v>
      </c>
      <c r="G117" t="s">
        <v>20</v>
      </c>
      <c r="H117">
        <v>87</v>
      </c>
      <c r="I117" t="s">
        <v>17</v>
      </c>
      <c r="J117">
        <v>87</v>
      </c>
      <c r="K117" s="2">
        <f>J117*5896</f>
        <v>512952</v>
      </c>
      <c r="L117" t="s">
        <v>17</v>
      </c>
      <c r="N117" t="s">
        <v>17</v>
      </c>
      <c r="P117" t="s">
        <v>17</v>
      </c>
      <c r="R117" s="2">
        <f t="shared" si="7"/>
        <v>512952</v>
      </c>
    </row>
    <row r="118" spans="1:19" x14ac:dyDescent="0.25">
      <c r="A118" t="s">
        <v>94</v>
      </c>
      <c r="B118" t="s">
        <v>95</v>
      </c>
      <c r="C118" t="s">
        <v>96</v>
      </c>
      <c r="D118" t="s">
        <v>97</v>
      </c>
      <c r="E118" t="s">
        <v>98</v>
      </c>
      <c r="F118" t="s">
        <v>19</v>
      </c>
      <c r="G118" t="s">
        <v>37</v>
      </c>
      <c r="H118">
        <v>215</v>
      </c>
      <c r="I118" t="s">
        <v>17</v>
      </c>
      <c r="J118">
        <v>215</v>
      </c>
      <c r="K118" s="2">
        <f>J118*6192</f>
        <v>1331280</v>
      </c>
      <c r="L118" t="s">
        <v>17</v>
      </c>
      <c r="N118" t="s">
        <v>17</v>
      </c>
      <c r="P118" t="s">
        <v>17</v>
      </c>
      <c r="R118" s="2">
        <f t="shared" si="7"/>
        <v>1331280</v>
      </c>
    </row>
    <row r="119" spans="1:19" x14ac:dyDescent="0.25">
      <c r="A119" t="s">
        <v>94</v>
      </c>
      <c r="B119" t="s">
        <v>95</v>
      </c>
      <c r="C119" t="s">
        <v>96</v>
      </c>
      <c r="D119" t="s">
        <v>97</v>
      </c>
      <c r="E119" t="s">
        <v>98</v>
      </c>
      <c r="F119" t="s">
        <v>19</v>
      </c>
      <c r="G119" t="s">
        <v>22</v>
      </c>
      <c r="H119">
        <v>40</v>
      </c>
      <c r="I119" t="s">
        <v>17</v>
      </c>
      <c r="J119">
        <v>40</v>
      </c>
      <c r="K119" s="2">
        <f>J119*2133</f>
        <v>85320</v>
      </c>
      <c r="L119" t="s">
        <v>17</v>
      </c>
      <c r="N119" t="s">
        <v>17</v>
      </c>
      <c r="P119" t="s">
        <v>17</v>
      </c>
      <c r="R119" s="2">
        <f t="shared" si="7"/>
        <v>85320</v>
      </c>
    </row>
    <row r="120" spans="1:19" s="3" customFormat="1" x14ac:dyDescent="0.25">
      <c r="K120" s="3">
        <f>SUM(K111:K119)</f>
        <v>5345389</v>
      </c>
      <c r="R120" s="3">
        <f>SUM(R111:R119)</f>
        <v>5345389</v>
      </c>
      <c r="S120" s="3">
        <f>K120</f>
        <v>5345389</v>
      </c>
    </row>
    <row r="121" spans="1:19" x14ac:dyDescent="0.25">
      <c r="A121" t="s">
        <v>99</v>
      </c>
      <c r="B121" t="s">
        <v>100</v>
      </c>
      <c r="C121" t="s">
        <v>101</v>
      </c>
      <c r="D121" t="s">
        <v>17</v>
      </c>
      <c r="E121" t="s">
        <v>18</v>
      </c>
      <c r="F121" t="s">
        <v>19</v>
      </c>
      <c r="G121" t="s">
        <v>23</v>
      </c>
      <c r="H121" t="s">
        <v>17</v>
      </c>
      <c r="I121">
        <v>29</v>
      </c>
      <c r="J121" t="s">
        <v>17</v>
      </c>
      <c r="L121">
        <v>29</v>
      </c>
      <c r="M121" s="2">
        <f>L121*5384</f>
        <v>156136</v>
      </c>
      <c r="N121" t="s">
        <v>17</v>
      </c>
      <c r="P121" t="s">
        <v>17</v>
      </c>
      <c r="R121" s="2">
        <f t="shared" ref="R121:R131" si="8">K121+M121+O121+Q121</f>
        <v>156136</v>
      </c>
    </row>
    <row r="122" spans="1:19" x14ac:dyDescent="0.25">
      <c r="A122" t="s">
        <v>99</v>
      </c>
      <c r="B122" t="s">
        <v>100</v>
      </c>
      <c r="C122" t="s">
        <v>101</v>
      </c>
      <c r="D122" t="s">
        <v>17</v>
      </c>
      <c r="E122" t="s">
        <v>18</v>
      </c>
      <c r="F122" t="s">
        <v>19</v>
      </c>
      <c r="G122" t="s">
        <v>30</v>
      </c>
      <c r="H122" t="s">
        <v>17</v>
      </c>
      <c r="I122">
        <v>4</v>
      </c>
      <c r="J122" t="s">
        <v>17</v>
      </c>
      <c r="L122">
        <v>4</v>
      </c>
      <c r="M122" s="2">
        <f>L122*9153</f>
        <v>36612</v>
      </c>
      <c r="N122" t="s">
        <v>17</v>
      </c>
      <c r="P122" t="s">
        <v>17</v>
      </c>
      <c r="R122" s="2">
        <f t="shared" si="8"/>
        <v>36612</v>
      </c>
    </row>
    <row r="123" spans="1:19" x14ac:dyDescent="0.25">
      <c r="A123" t="s">
        <v>99</v>
      </c>
      <c r="B123" t="s">
        <v>100</v>
      </c>
      <c r="C123" t="s">
        <v>101</v>
      </c>
      <c r="D123" t="s">
        <v>17</v>
      </c>
      <c r="E123" t="s">
        <v>18</v>
      </c>
      <c r="F123" t="s">
        <v>19</v>
      </c>
      <c r="G123" t="s">
        <v>22</v>
      </c>
      <c r="H123" t="s">
        <v>17</v>
      </c>
      <c r="I123">
        <v>68</v>
      </c>
      <c r="J123" t="s">
        <v>17</v>
      </c>
      <c r="L123">
        <v>68</v>
      </c>
      <c r="M123" s="2">
        <f>L123*2133</f>
        <v>145044</v>
      </c>
      <c r="N123" t="s">
        <v>17</v>
      </c>
      <c r="P123" t="s">
        <v>17</v>
      </c>
      <c r="R123" s="2">
        <f t="shared" si="8"/>
        <v>145044</v>
      </c>
    </row>
    <row r="124" spans="1:19" x14ac:dyDescent="0.25">
      <c r="A124" t="s">
        <v>99</v>
      </c>
      <c r="B124" t="s">
        <v>100</v>
      </c>
      <c r="C124" t="s">
        <v>101</v>
      </c>
      <c r="D124" t="s">
        <v>17</v>
      </c>
      <c r="E124" t="s">
        <v>18</v>
      </c>
      <c r="F124" t="s">
        <v>19</v>
      </c>
      <c r="G124" t="s">
        <v>41</v>
      </c>
      <c r="H124" t="s">
        <v>17</v>
      </c>
      <c r="I124">
        <v>84</v>
      </c>
      <c r="J124" t="s">
        <v>17</v>
      </c>
      <c r="L124">
        <v>66</v>
      </c>
      <c r="M124" s="2">
        <f>L124*4108</f>
        <v>271128</v>
      </c>
      <c r="N124" t="s">
        <v>17</v>
      </c>
      <c r="P124">
        <v>18</v>
      </c>
      <c r="Q124">
        <f>P124*4807</f>
        <v>86526</v>
      </c>
      <c r="R124" s="2">
        <f t="shared" si="8"/>
        <v>357654</v>
      </c>
    </row>
    <row r="125" spans="1:19" x14ac:dyDescent="0.25">
      <c r="A125" t="s">
        <v>99</v>
      </c>
      <c r="B125" t="s">
        <v>100</v>
      </c>
      <c r="C125" t="s">
        <v>101</v>
      </c>
      <c r="D125" t="s">
        <v>17</v>
      </c>
      <c r="E125" t="s">
        <v>18</v>
      </c>
      <c r="F125" t="s">
        <v>19</v>
      </c>
      <c r="G125" t="s">
        <v>48</v>
      </c>
      <c r="H125" t="s">
        <v>17</v>
      </c>
      <c r="I125">
        <v>68</v>
      </c>
      <c r="J125" t="s">
        <v>17</v>
      </c>
      <c r="L125">
        <v>68</v>
      </c>
      <c r="M125" s="2">
        <f>L125*6547</f>
        <v>445196</v>
      </c>
      <c r="N125" t="s">
        <v>17</v>
      </c>
      <c r="P125" t="s">
        <v>17</v>
      </c>
      <c r="R125" s="2">
        <f t="shared" si="8"/>
        <v>445196</v>
      </c>
    </row>
    <row r="126" spans="1:19" x14ac:dyDescent="0.25">
      <c r="A126" t="s">
        <v>99</v>
      </c>
      <c r="B126" t="s">
        <v>100</v>
      </c>
      <c r="C126" t="s">
        <v>101</v>
      </c>
      <c r="D126" t="s">
        <v>17</v>
      </c>
      <c r="E126" t="s">
        <v>18</v>
      </c>
      <c r="F126" t="s">
        <v>19</v>
      </c>
      <c r="G126" t="s">
        <v>102</v>
      </c>
      <c r="H126" t="s">
        <v>17</v>
      </c>
      <c r="I126" t="s">
        <v>17</v>
      </c>
      <c r="J126" t="s">
        <v>17</v>
      </c>
      <c r="L126" t="s">
        <v>17</v>
      </c>
      <c r="N126" t="s">
        <v>17</v>
      </c>
      <c r="P126" t="s">
        <v>17</v>
      </c>
      <c r="R126" s="2">
        <f t="shared" si="8"/>
        <v>0</v>
      </c>
    </row>
    <row r="127" spans="1:19" x14ac:dyDescent="0.25">
      <c r="A127" t="s">
        <v>99</v>
      </c>
      <c r="B127" t="s">
        <v>100</v>
      </c>
      <c r="C127" t="s">
        <v>101</v>
      </c>
      <c r="D127" t="s">
        <v>17</v>
      </c>
      <c r="E127" t="s">
        <v>18</v>
      </c>
      <c r="F127" t="s">
        <v>19</v>
      </c>
      <c r="G127" t="s">
        <v>20</v>
      </c>
      <c r="H127" t="s">
        <v>17</v>
      </c>
      <c r="I127">
        <v>408</v>
      </c>
      <c r="J127" t="s">
        <v>17</v>
      </c>
      <c r="L127">
        <v>408</v>
      </c>
      <c r="M127" s="2">
        <f>L127*5896</f>
        <v>2405568</v>
      </c>
      <c r="N127" t="s">
        <v>17</v>
      </c>
      <c r="P127" t="s">
        <v>17</v>
      </c>
      <c r="R127" s="2">
        <f t="shared" si="8"/>
        <v>2405568</v>
      </c>
    </row>
    <row r="128" spans="1:19" x14ac:dyDescent="0.25">
      <c r="A128" t="s">
        <v>99</v>
      </c>
      <c r="B128" t="s">
        <v>100</v>
      </c>
      <c r="C128" t="s">
        <v>101</v>
      </c>
      <c r="D128" t="s">
        <v>17</v>
      </c>
      <c r="E128" t="s">
        <v>18</v>
      </c>
      <c r="F128" t="s">
        <v>19</v>
      </c>
      <c r="G128" t="s">
        <v>37</v>
      </c>
      <c r="H128" t="s">
        <v>17</v>
      </c>
      <c r="I128">
        <v>38</v>
      </c>
      <c r="J128" t="s">
        <v>17</v>
      </c>
      <c r="L128">
        <v>38</v>
      </c>
      <c r="M128" s="2">
        <f>L128*5384</f>
        <v>204592</v>
      </c>
      <c r="N128" t="s">
        <v>17</v>
      </c>
      <c r="P128" t="s">
        <v>17</v>
      </c>
      <c r="R128" s="2">
        <f t="shared" si="8"/>
        <v>204592</v>
      </c>
    </row>
    <row r="129" spans="1:19" x14ac:dyDescent="0.25">
      <c r="A129" t="s">
        <v>99</v>
      </c>
      <c r="B129" t="s">
        <v>100</v>
      </c>
      <c r="C129" t="s">
        <v>101</v>
      </c>
      <c r="D129" t="s">
        <v>17</v>
      </c>
      <c r="E129" t="s">
        <v>18</v>
      </c>
      <c r="F129" t="s">
        <v>19</v>
      </c>
      <c r="G129" t="s">
        <v>43</v>
      </c>
      <c r="H129" t="s">
        <v>17</v>
      </c>
      <c r="I129">
        <v>7</v>
      </c>
      <c r="J129" t="s">
        <v>17</v>
      </c>
      <c r="L129">
        <v>7</v>
      </c>
      <c r="M129" s="2">
        <f>L129*9153</f>
        <v>64071</v>
      </c>
      <c r="N129" t="s">
        <v>17</v>
      </c>
      <c r="P129" t="s">
        <v>17</v>
      </c>
      <c r="R129" s="2">
        <f t="shared" si="8"/>
        <v>64071</v>
      </c>
    </row>
    <row r="130" spans="1:19" x14ac:dyDescent="0.25">
      <c r="A130" t="s">
        <v>99</v>
      </c>
      <c r="B130" t="s">
        <v>100</v>
      </c>
      <c r="C130" t="s">
        <v>101</v>
      </c>
      <c r="D130" t="s">
        <v>17</v>
      </c>
      <c r="E130" t="s">
        <v>18</v>
      </c>
      <c r="F130" t="s">
        <v>19</v>
      </c>
      <c r="G130" t="s">
        <v>21</v>
      </c>
      <c r="H130" t="s">
        <v>17</v>
      </c>
      <c r="I130">
        <v>242</v>
      </c>
      <c r="J130" t="s">
        <v>17</v>
      </c>
      <c r="L130">
        <v>242</v>
      </c>
      <c r="M130" s="2">
        <f>L130*5568</f>
        <v>1347456</v>
      </c>
      <c r="N130" t="s">
        <v>17</v>
      </c>
      <c r="P130" t="s">
        <v>17</v>
      </c>
      <c r="R130" s="2">
        <f t="shared" si="8"/>
        <v>1347456</v>
      </c>
    </row>
    <row r="131" spans="1:19" x14ac:dyDescent="0.25">
      <c r="A131" t="s">
        <v>99</v>
      </c>
      <c r="B131" t="s">
        <v>100</v>
      </c>
      <c r="C131" t="s">
        <v>101</v>
      </c>
      <c r="D131" t="s">
        <v>17</v>
      </c>
      <c r="E131" t="s">
        <v>18</v>
      </c>
      <c r="F131" t="s">
        <v>19</v>
      </c>
      <c r="G131" t="s">
        <v>66</v>
      </c>
      <c r="H131" t="s">
        <v>17</v>
      </c>
      <c r="I131">
        <v>8</v>
      </c>
      <c r="J131" t="s">
        <v>17</v>
      </c>
      <c r="L131">
        <v>4</v>
      </c>
      <c r="M131" s="2">
        <f>L131*6984</f>
        <v>27936</v>
      </c>
      <c r="N131" t="s">
        <v>17</v>
      </c>
      <c r="P131">
        <v>4</v>
      </c>
      <c r="Q131">
        <f>P131*8172</f>
        <v>32688</v>
      </c>
      <c r="R131" s="2">
        <f t="shared" si="8"/>
        <v>60624</v>
      </c>
    </row>
    <row r="132" spans="1:19" s="3" customFormat="1" x14ac:dyDescent="0.25">
      <c r="M132" s="3">
        <f>SUM(M121:M131)</f>
        <v>5103739</v>
      </c>
      <c r="Q132" s="3">
        <f>SUM(Q121:Q131)</f>
        <v>119214</v>
      </c>
      <c r="R132" s="3">
        <f>SUM(R121:R131)</f>
        <v>5222953</v>
      </c>
      <c r="S132" s="3">
        <f>M132+Q132</f>
        <v>5222953</v>
      </c>
    </row>
    <row r="133" spans="1:19" x14ac:dyDescent="0.25">
      <c r="A133" t="s">
        <v>103</v>
      </c>
      <c r="B133" t="s">
        <v>104</v>
      </c>
      <c r="C133" t="s">
        <v>105</v>
      </c>
      <c r="D133" t="s">
        <v>17</v>
      </c>
      <c r="E133" t="s">
        <v>18</v>
      </c>
      <c r="F133" t="s">
        <v>19</v>
      </c>
      <c r="G133" t="s">
        <v>102</v>
      </c>
      <c r="H133" t="s">
        <v>17</v>
      </c>
      <c r="I133">
        <v>20</v>
      </c>
      <c r="J133" t="s">
        <v>17</v>
      </c>
      <c r="L133">
        <v>20</v>
      </c>
      <c r="M133" s="2">
        <f>L133*4340</f>
        <v>86800</v>
      </c>
      <c r="N133" t="s">
        <v>17</v>
      </c>
      <c r="P133" t="s">
        <v>17</v>
      </c>
      <c r="R133" s="2">
        <f t="shared" ref="R133:R138" si="9">K133+M133+O133+Q133</f>
        <v>86800</v>
      </c>
    </row>
    <row r="134" spans="1:19" x14ac:dyDescent="0.25">
      <c r="A134" t="s">
        <v>103</v>
      </c>
      <c r="B134" t="s">
        <v>104</v>
      </c>
      <c r="C134" t="s">
        <v>105</v>
      </c>
      <c r="D134" t="s">
        <v>17</v>
      </c>
      <c r="E134" t="s">
        <v>18</v>
      </c>
      <c r="F134" t="s">
        <v>19</v>
      </c>
      <c r="G134" t="s">
        <v>37</v>
      </c>
      <c r="H134" t="s">
        <v>17</v>
      </c>
      <c r="I134">
        <v>222</v>
      </c>
      <c r="J134" t="s">
        <v>17</v>
      </c>
      <c r="L134">
        <v>222</v>
      </c>
      <c r="M134" s="2">
        <f>L134*5384</f>
        <v>1195248</v>
      </c>
      <c r="N134" t="s">
        <v>17</v>
      </c>
      <c r="P134" t="s">
        <v>17</v>
      </c>
      <c r="R134" s="2">
        <f t="shared" si="9"/>
        <v>1195248</v>
      </c>
    </row>
    <row r="135" spans="1:19" x14ac:dyDescent="0.25">
      <c r="A135" t="s">
        <v>103</v>
      </c>
      <c r="B135" t="s">
        <v>104</v>
      </c>
      <c r="C135" t="s">
        <v>105</v>
      </c>
      <c r="D135" t="s">
        <v>17</v>
      </c>
      <c r="E135" t="s">
        <v>18</v>
      </c>
      <c r="F135" t="s">
        <v>19</v>
      </c>
      <c r="G135" t="s">
        <v>23</v>
      </c>
      <c r="H135" t="s">
        <v>17</v>
      </c>
      <c r="I135">
        <v>44</v>
      </c>
      <c r="J135" t="s">
        <v>17</v>
      </c>
      <c r="L135">
        <v>44</v>
      </c>
      <c r="M135" s="2">
        <f>L135*5384</f>
        <v>236896</v>
      </c>
      <c r="N135" t="s">
        <v>17</v>
      </c>
      <c r="P135" t="s">
        <v>17</v>
      </c>
      <c r="R135" s="2">
        <f t="shared" si="9"/>
        <v>236896</v>
      </c>
    </row>
    <row r="136" spans="1:19" x14ac:dyDescent="0.25">
      <c r="A136" t="s">
        <v>103</v>
      </c>
      <c r="B136" t="s">
        <v>104</v>
      </c>
      <c r="C136" t="s">
        <v>105</v>
      </c>
      <c r="D136" t="s">
        <v>17</v>
      </c>
      <c r="E136" t="s">
        <v>18</v>
      </c>
      <c r="F136" t="s">
        <v>19</v>
      </c>
      <c r="G136" t="s">
        <v>48</v>
      </c>
      <c r="H136" t="s">
        <v>17</v>
      </c>
      <c r="I136">
        <v>61</v>
      </c>
      <c r="J136" t="s">
        <v>17</v>
      </c>
      <c r="L136">
        <v>61</v>
      </c>
      <c r="M136" s="2">
        <f>L136*6547</f>
        <v>399367</v>
      </c>
      <c r="N136" t="s">
        <v>17</v>
      </c>
      <c r="P136" t="s">
        <v>17</v>
      </c>
      <c r="R136" s="2">
        <f t="shared" si="9"/>
        <v>399367</v>
      </c>
    </row>
    <row r="137" spans="1:19" x14ac:dyDescent="0.25">
      <c r="A137" t="s">
        <v>103</v>
      </c>
      <c r="B137" t="s">
        <v>104</v>
      </c>
      <c r="C137" t="s">
        <v>105</v>
      </c>
      <c r="D137" t="s">
        <v>17</v>
      </c>
      <c r="E137" t="s">
        <v>18</v>
      </c>
      <c r="F137" t="s">
        <v>19</v>
      </c>
      <c r="G137" t="s">
        <v>47</v>
      </c>
      <c r="H137" t="s">
        <v>17</v>
      </c>
      <c r="I137">
        <v>67</v>
      </c>
      <c r="J137" t="s">
        <v>17</v>
      </c>
      <c r="L137">
        <v>67</v>
      </c>
      <c r="M137" s="2">
        <f>L137*3570</f>
        <v>239190</v>
      </c>
      <c r="N137" t="s">
        <v>17</v>
      </c>
      <c r="P137" t="s">
        <v>17</v>
      </c>
      <c r="R137" s="2">
        <f t="shared" si="9"/>
        <v>239190</v>
      </c>
    </row>
    <row r="138" spans="1:19" x14ac:dyDescent="0.25">
      <c r="A138" t="s">
        <v>103</v>
      </c>
      <c r="B138" t="s">
        <v>104</v>
      </c>
      <c r="C138" t="s">
        <v>105</v>
      </c>
      <c r="D138" t="s">
        <v>17</v>
      </c>
      <c r="E138" t="s">
        <v>18</v>
      </c>
      <c r="F138" t="s">
        <v>19</v>
      </c>
      <c r="G138" t="s">
        <v>41</v>
      </c>
      <c r="H138" t="s">
        <v>17</v>
      </c>
      <c r="I138">
        <v>239</v>
      </c>
      <c r="J138" t="s">
        <v>17</v>
      </c>
      <c r="L138">
        <v>239</v>
      </c>
      <c r="M138" s="2">
        <f>L138*4108</f>
        <v>981812</v>
      </c>
      <c r="N138" t="s">
        <v>17</v>
      </c>
      <c r="P138" t="s">
        <v>17</v>
      </c>
      <c r="R138" s="2">
        <f t="shared" si="9"/>
        <v>981812</v>
      </c>
    </row>
    <row r="139" spans="1:19" x14ac:dyDescent="0.25">
      <c r="A139" t="s">
        <v>103</v>
      </c>
      <c r="B139" t="s">
        <v>104</v>
      </c>
      <c r="C139" t="s">
        <v>105</v>
      </c>
      <c r="D139" t="s">
        <v>17</v>
      </c>
      <c r="E139" t="s">
        <v>18</v>
      </c>
      <c r="F139" t="s">
        <v>19</v>
      </c>
      <c r="G139" t="s">
        <v>44</v>
      </c>
      <c r="H139" t="s">
        <v>17</v>
      </c>
      <c r="I139" t="s">
        <v>17</v>
      </c>
      <c r="J139" t="s">
        <v>17</v>
      </c>
      <c r="L139">
        <v>0</v>
      </c>
      <c r="M139" s="2">
        <f>L139*7107</f>
        <v>0</v>
      </c>
      <c r="N139" t="s">
        <v>17</v>
      </c>
      <c r="P139" t="s">
        <v>17</v>
      </c>
    </row>
    <row r="140" spans="1:19" x14ac:dyDescent="0.25">
      <c r="A140" t="s">
        <v>103</v>
      </c>
      <c r="B140" t="s">
        <v>104</v>
      </c>
      <c r="C140" t="s">
        <v>105</v>
      </c>
      <c r="D140" t="s">
        <v>17</v>
      </c>
      <c r="E140" t="s">
        <v>18</v>
      </c>
      <c r="F140" t="s">
        <v>19</v>
      </c>
      <c r="G140" t="s">
        <v>21</v>
      </c>
      <c r="H140" t="s">
        <v>17</v>
      </c>
      <c r="I140">
        <v>190</v>
      </c>
      <c r="J140" t="s">
        <v>17</v>
      </c>
      <c r="L140">
        <v>190</v>
      </c>
      <c r="M140" s="2">
        <f>L140*5568</f>
        <v>1057920</v>
      </c>
      <c r="N140" t="s">
        <v>17</v>
      </c>
      <c r="P140" t="s">
        <v>17</v>
      </c>
      <c r="R140" s="2">
        <f>K140+M140+O140+Q140</f>
        <v>1057920</v>
      </c>
    </row>
    <row r="141" spans="1:19" x14ac:dyDescent="0.25">
      <c r="A141" t="s">
        <v>103</v>
      </c>
      <c r="B141" t="s">
        <v>104</v>
      </c>
      <c r="C141" t="s">
        <v>105</v>
      </c>
      <c r="D141" t="s">
        <v>17</v>
      </c>
      <c r="E141" t="s">
        <v>18</v>
      </c>
      <c r="F141" t="s">
        <v>19</v>
      </c>
      <c r="G141" t="s">
        <v>20</v>
      </c>
      <c r="H141" t="s">
        <v>17</v>
      </c>
      <c r="I141">
        <v>73</v>
      </c>
      <c r="J141" t="s">
        <v>17</v>
      </c>
      <c r="L141">
        <v>73</v>
      </c>
      <c r="M141" s="2">
        <f>L141*5896</f>
        <v>430408</v>
      </c>
      <c r="N141" t="s">
        <v>17</v>
      </c>
      <c r="P141" t="s">
        <v>17</v>
      </c>
      <c r="R141" s="2">
        <f>K141+M141+O141+Q141</f>
        <v>430408</v>
      </c>
    </row>
    <row r="142" spans="1:19" s="3" customFormat="1" x14ac:dyDescent="0.25">
      <c r="M142" s="3">
        <f>SUM(M133:M141)</f>
        <v>4627641</v>
      </c>
      <c r="R142" s="3">
        <f>SUM(R133:R141)</f>
        <v>4627641</v>
      </c>
      <c r="S142" s="3">
        <f>M142</f>
        <v>4627641</v>
      </c>
    </row>
    <row r="143" spans="1:19" x14ac:dyDescent="0.25">
      <c r="A143" t="s">
        <v>106</v>
      </c>
      <c r="B143" t="s">
        <v>107</v>
      </c>
      <c r="C143" t="s">
        <v>108</v>
      </c>
      <c r="D143" t="s">
        <v>97</v>
      </c>
      <c r="E143" t="s">
        <v>18</v>
      </c>
      <c r="F143" t="s">
        <v>19</v>
      </c>
      <c r="G143" t="s">
        <v>109</v>
      </c>
      <c r="H143" t="s">
        <v>17</v>
      </c>
      <c r="I143">
        <v>110</v>
      </c>
      <c r="J143" t="s">
        <v>17</v>
      </c>
      <c r="L143">
        <v>110</v>
      </c>
      <c r="M143" s="2">
        <f>L143*3586</f>
        <v>394460</v>
      </c>
      <c r="N143" t="s">
        <v>17</v>
      </c>
      <c r="P143" t="s">
        <v>17</v>
      </c>
      <c r="R143" s="2">
        <f t="shared" ref="R143:R157" si="10">K143+M143+O143+Q143</f>
        <v>394460</v>
      </c>
    </row>
    <row r="144" spans="1:19" x14ac:dyDescent="0.25">
      <c r="A144" t="s">
        <v>106</v>
      </c>
      <c r="B144" t="s">
        <v>107</v>
      </c>
      <c r="C144" t="s">
        <v>108</v>
      </c>
      <c r="D144" t="s">
        <v>97</v>
      </c>
      <c r="E144" t="s">
        <v>18</v>
      </c>
      <c r="F144" t="s">
        <v>19</v>
      </c>
      <c r="G144" t="s">
        <v>20</v>
      </c>
      <c r="H144" t="s">
        <v>17</v>
      </c>
      <c r="I144">
        <v>368</v>
      </c>
      <c r="J144" t="s">
        <v>17</v>
      </c>
      <c r="L144">
        <v>368</v>
      </c>
      <c r="M144" s="2">
        <f>L144*5896</f>
        <v>2169728</v>
      </c>
      <c r="N144">
        <v>0</v>
      </c>
      <c r="P144" t="s">
        <v>17</v>
      </c>
      <c r="R144" s="2">
        <f t="shared" si="10"/>
        <v>2169728</v>
      </c>
    </row>
    <row r="145" spans="1:19" x14ac:dyDescent="0.25">
      <c r="A145" t="s">
        <v>106</v>
      </c>
      <c r="B145" t="s">
        <v>107</v>
      </c>
      <c r="C145" t="s">
        <v>108</v>
      </c>
      <c r="D145" t="s">
        <v>97</v>
      </c>
      <c r="E145" t="s">
        <v>18</v>
      </c>
      <c r="F145" t="s">
        <v>19</v>
      </c>
      <c r="G145" t="s">
        <v>43</v>
      </c>
      <c r="H145" t="s">
        <v>17</v>
      </c>
      <c r="I145">
        <v>3</v>
      </c>
      <c r="J145" t="s">
        <v>17</v>
      </c>
      <c r="L145">
        <v>3</v>
      </c>
      <c r="M145" s="2">
        <f>L145*9153</f>
        <v>27459</v>
      </c>
      <c r="N145" t="s">
        <v>17</v>
      </c>
      <c r="P145" t="s">
        <v>17</v>
      </c>
      <c r="R145" s="2">
        <f t="shared" si="10"/>
        <v>27459</v>
      </c>
    </row>
    <row r="146" spans="1:19" x14ac:dyDescent="0.25">
      <c r="A146" t="s">
        <v>106</v>
      </c>
      <c r="B146" t="s">
        <v>107</v>
      </c>
      <c r="C146" t="s">
        <v>108</v>
      </c>
      <c r="D146" t="s">
        <v>97</v>
      </c>
      <c r="E146" t="s">
        <v>18</v>
      </c>
      <c r="F146" t="s">
        <v>19</v>
      </c>
      <c r="G146" t="s">
        <v>48</v>
      </c>
      <c r="H146" t="s">
        <v>17</v>
      </c>
      <c r="I146">
        <v>56</v>
      </c>
      <c r="J146" t="s">
        <v>17</v>
      </c>
      <c r="L146">
        <v>56</v>
      </c>
      <c r="M146" s="2">
        <f>L146*6547</f>
        <v>366632</v>
      </c>
      <c r="N146" t="s">
        <v>17</v>
      </c>
      <c r="P146" t="s">
        <v>17</v>
      </c>
      <c r="R146" s="2">
        <f t="shared" si="10"/>
        <v>366632</v>
      </c>
    </row>
    <row r="147" spans="1:19" x14ac:dyDescent="0.25">
      <c r="A147" t="s">
        <v>106</v>
      </c>
      <c r="B147" t="s">
        <v>107</v>
      </c>
      <c r="C147" t="s">
        <v>108</v>
      </c>
      <c r="D147" t="s">
        <v>97</v>
      </c>
      <c r="E147" t="s">
        <v>18</v>
      </c>
      <c r="F147" t="s">
        <v>19</v>
      </c>
      <c r="G147" t="s">
        <v>23</v>
      </c>
      <c r="H147" t="s">
        <v>17</v>
      </c>
      <c r="I147" t="s">
        <v>17</v>
      </c>
      <c r="J147" t="s">
        <v>17</v>
      </c>
      <c r="L147" t="s">
        <v>17</v>
      </c>
      <c r="P147" t="s">
        <v>17</v>
      </c>
      <c r="R147" s="2">
        <f t="shared" si="10"/>
        <v>0</v>
      </c>
    </row>
    <row r="148" spans="1:19" x14ac:dyDescent="0.25">
      <c r="A148" t="s">
        <v>106</v>
      </c>
      <c r="B148" t="s">
        <v>107</v>
      </c>
      <c r="C148" t="s">
        <v>108</v>
      </c>
      <c r="D148" t="s">
        <v>97</v>
      </c>
      <c r="E148" t="s">
        <v>18</v>
      </c>
      <c r="F148" t="s">
        <v>19</v>
      </c>
      <c r="G148" t="s">
        <v>41</v>
      </c>
      <c r="H148" t="s">
        <v>17</v>
      </c>
      <c r="I148">
        <v>144</v>
      </c>
      <c r="J148" t="s">
        <v>17</v>
      </c>
      <c r="L148">
        <v>144</v>
      </c>
      <c r="M148" s="2">
        <f>L148*4108</f>
        <v>591552</v>
      </c>
      <c r="N148" t="s">
        <v>17</v>
      </c>
      <c r="P148" t="s">
        <v>17</v>
      </c>
      <c r="R148" s="2">
        <f t="shared" si="10"/>
        <v>591552</v>
      </c>
    </row>
    <row r="149" spans="1:19" x14ac:dyDescent="0.25">
      <c r="A149" t="s">
        <v>106</v>
      </c>
      <c r="B149" t="s">
        <v>107</v>
      </c>
      <c r="C149" t="s">
        <v>108</v>
      </c>
      <c r="D149" t="s">
        <v>97</v>
      </c>
      <c r="E149" t="s">
        <v>18</v>
      </c>
      <c r="F149" t="s">
        <v>19</v>
      </c>
      <c r="G149" t="s">
        <v>22</v>
      </c>
      <c r="H149" t="s">
        <v>17</v>
      </c>
      <c r="I149">
        <v>128</v>
      </c>
      <c r="J149" t="s">
        <v>17</v>
      </c>
      <c r="L149">
        <v>128</v>
      </c>
      <c r="M149" s="2">
        <f>L149*2133</f>
        <v>273024</v>
      </c>
      <c r="N149" t="s">
        <v>17</v>
      </c>
      <c r="P149" t="s">
        <v>17</v>
      </c>
      <c r="R149" s="2">
        <f t="shared" si="10"/>
        <v>273024</v>
      </c>
    </row>
    <row r="150" spans="1:19" x14ac:dyDescent="0.25">
      <c r="A150" t="s">
        <v>106</v>
      </c>
      <c r="B150" t="s">
        <v>107</v>
      </c>
      <c r="C150" t="s">
        <v>108</v>
      </c>
      <c r="D150" t="s">
        <v>97</v>
      </c>
      <c r="E150" t="s">
        <v>18</v>
      </c>
      <c r="F150" t="s">
        <v>19</v>
      </c>
      <c r="G150" t="s">
        <v>37</v>
      </c>
      <c r="H150" t="s">
        <v>17</v>
      </c>
      <c r="I150">
        <v>106</v>
      </c>
      <c r="J150" t="s">
        <v>17</v>
      </c>
      <c r="L150">
        <v>106</v>
      </c>
      <c r="M150" s="2">
        <f>L150*5384</f>
        <v>570704</v>
      </c>
      <c r="N150" t="s">
        <v>17</v>
      </c>
      <c r="P150" t="s">
        <v>17</v>
      </c>
      <c r="R150" s="2">
        <f t="shared" si="10"/>
        <v>570704</v>
      </c>
    </row>
    <row r="151" spans="1:19" x14ac:dyDescent="0.25">
      <c r="A151" t="s">
        <v>106</v>
      </c>
      <c r="B151" t="s">
        <v>107</v>
      </c>
      <c r="C151" t="s">
        <v>108</v>
      </c>
      <c r="D151" t="s">
        <v>97</v>
      </c>
      <c r="E151" t="s">
        <v>18</v>
      </c>
      <c r="F151" t="s">
        <v>19</v>
      </c>
      <c r="G151" t="s">
        <v>66</v>
      </c>
      <c r="H151" t="s">
        <v>17</v>
      </c>
      <c r="I151">
        <v>7</v>
      </c>
      <c r="J151" t="s">
        <v>17</v>
      </c>
      <c r="L151">
        <v>7</v>
      </c>
      <c r="M151" s="2">
        <f>L151*6984</f>
        <v>48888</v>
      </c>
      <c r="N151" t="s">
        <v>17</v>
      </c>
      <c r="P151" t="s">
        <v>17</v>
      </c>
      <c r="R151" s="2">
        <f t="shared" si="10"/>
        <v>48888</v>
      </c>
    </row>
    <row r="152" spans="1:19" x14ac:dyDescent="0.25">
      <c r="A152" t="s">
        <v>106</v>
      </c>
      <c r="B152" t="s">
        <v>107</v>
      </c>
      <c r="C152" t="s">
        <v>108</v>
      </c>
      <c r="D152" t="s">
        <v>97</v>
      </c>
      <c r="E152" t="s">
        <v>18</v>
      </c>
      <c r="F152" t="s">
        <v>19</v>
      </c>
      <c r="G152" t="s">
        <v>29</v>
      </c>
      <c r="H152" t="s">
        <v>17</v>
      </c>
      <c r="I152">
        <v>40</v>
      </c>
      <c r="J152" t="s">
        <v>17</v>
      </c>
      <c r="L152">
        <v>40</v>
      </c>
      <c r="M152" s="2">
        <f>L152*5896</f>
        <v>235840</v>
      </c>
      <c r="N152" t="s">
        <v>17</v>
      </c>
      <c r="P152" t="s">
        <v>17</v>
      </c>
      <c r="R152" s="2">
        <f t="shared" si="10"/>
        <v>235840</v>
      </c>
    </row>
    <row r="153" spans="1:19" x14ac:dyDescent="0.25">
      <c r="A153" t="s">
        <v>106</v>
      </c>
      <c r="B153" t="s">
        <v>107</v>
      </c>
      <c r="C153" t="s">
        <v>108</v>
      </c>
      <c r="D153" t="s">
        <v>97</v>
      </c>
      <c r="E153" t="s">
        <v>18</v>
      </c>
      <c r="F153" t="s">
        <v>19</v>
      </c>
      <c r="G153" t="s">
        <v>110</v>
      </c>
      <c r="H153" t="s">
        <v>17</v>
      </c>
      <c r="I153">
        <v>37</v>
      </c>
      <c r="J153" t="s">
        <v>17</v>
      </c>
      <c r="L153">
        <v>37</v>
      </c>
      <c r="M153" s="2">
        <f>L153*3166</f>
        <v>117142</v>
      </c>
      <c r="N153" t="s">
        <v>17</v>
      </c>
      <c r="P153" t="s">
        <v>17</v>
      </c>
      <c r="R153" s="2">
        <f t="shared" si="10"/>
        <v>117142</v>
      </c>
    </row>
    <row r="154" spans="1:19" x14ac:dyDescent="0.25">
      <c r="A154" t="s">
        <v>106</v>
      </c>
      <c r="B154" t="s">
        <v>107</v>
      </c>
      <c r="C154" t="s">
        <v>108</v>
      </c>
      <c r="D154" t="s">
        <v>97</v>
      </c>
      <c r="E154" t="s">
        <v>18</v>
      </c>
      <c r="F154" t="s">
        <v>19</v>
      </c>
      <c r="G154" t="s">
        <v>47</v>
      </c>
      <c r="H154" t="s">
        <v>17</v>
      </c>
      <c r="I154">
        <v>42</v>
      </c>
      <c r="J154" t="s">
        <v>17</v>
      </c>
      <c r="L154">
        <v>42</v>
      </c>
      <c r="M154" s="2">
        <f>L154*3570</f>
        <v>149940</v>
      </c>
      <c r="N154" t="s">
        <v>17</v>
      </c>
      <c r="P154" t="s">
        <v>17</v>
      </c>
      <c r="R154" s="2">
        <f t="shared" si="10"/>
        <v>149940</v>
      </c>
    </row>
    <row r="155" spans="1:19" x14ac:dyDescent="0.25">
      <c r="A155" t="s">
        <v>106</v>
      </c>
      <c r="B155" t="s">
        <v>107</v>
      </c>
      <c r="C155" t="s">
        <v>108</v>
      </c>
      <c r="D155" t="s">
        <v>97</v>
      </c>
      <c r="E155" t="s">
        <v>18</v>
      </c>
      <c r="F155" t="s">
        <v>19</v>
      </c>
      <c r="G155" t="s">
        <v>21</v>
      </c>
      <c r="H155" t="s">
        <v>17</v>
      </c>
      <c r="I155">
        <v>222</v>
      </c>
      <c r="J155" t="s">
        <v>17</v>
      </c>
      <c r="L155">
        <v>222</v>
      </c>
      <c r="M155" s="2">
        <f>L155*5568</f>
        <v>1236096</v>
      </c>
      <c r="N155" t="s">
        <v>17</v>
      </c>
      <c r="P155" t="s">
        <v>17</v>
      </c>
      <c r="R155" s="2">
        <f t="shared" si="10"/>
        <v>1236096</v>
      </c>
    </row>
    <row r="156" spans="1:19" x14ac:dyDescent="0.25">
      <c r="A156" t="s">
        <v>106</v>
      </c>
      <c r="B156" t="s">
        <v>107</v>
      </c>
      <c r="C156" t="s">
        <v>108</v>
      </c>
      <c r="D156" t="s">
        <v>97</v>
      </c>
      <c r="E156" t="s">
        <v>18</v>
      </c>
      <c r="F156" t="s">
        <v>19</v>
      </c>
      <c r="G156" t="s">
        <v>102</v>
      </c>
      <c r="H156" t="s">
        <v>17</v>
      </c>
      <c r="I156">
        <v>148</v>
      </c>
      <c r="J156" t="s">
        <v>17</v>
      </c>
      <c r="L156">
        <v>148</v>
      </c>
      <c r="M156" s="2">
        <f>L156*4340</f>
        <v>642320</v>
      </c>
      <c r="N156" t="s">
        <v>17</v>
      </c>
      <c r="P156" t="s">
        <v>17</v>
      </c>
      <c r="R156" s="2">
        <f t="shared" si="10"/>
        <v>642320</v>
      </c>
    </row>
    <row r="157" spans="1:19" x14ac:dyDescent="0.25">
      <c r="A157" t="s">
        <v>106</v>
      </c>
      <c r="B157" t="s">
        <v>107</v>
      </c>
      <c r="C157" t="s">
        <v>108</v>
      </c>
      <c r="D157" t="s">
        <v>97</v>
      </c>
      <c r="E157" t="s">
        <v>18</v>
      </c>
      <c r="F157" t="s">
        <v>19</v>
      </c>
      <c r="G157" t="s">
        <v>111</v>
      </c>
      <c r="H157" t="s">
        <v>17</v>
      </c>
      <c r="I157" t="s">
        <v>17</v>
      </c>
      <c r="J157" t="s">
        <v>17</v>
      </c>
      <c r="L157" t="s">
        <v>17</v>
      </c>
      <c r="M157" s="2">
        <v>0</v>
      </c>
      <c r="N157" t="s">
        <v>17</v>
      </c>
      <c r="P157" t="s">
        <v>17</v>
      </c>
      <c r="R157" s="2">
        <f t="shared" si="10"/>
        <v>0</v>
      </c>
    </row>
    <row r="158" spans="1:19" s="3" customFormat="1" x14ac:dyDescent="0.25">
      <c r="M158" s="3">
        <f>SUM(M143:M157)</f>
        <v>6823785</v>
      </c>
      <c r="R158" s="3">
        <f>SUM(R143:R157)</f>
        <v>6823785</v>
      </c>
      <c r="S158" s="3">
        <f>M158</f>
        <v>6823785</v>
      </c>
    </row>
    <row r="159" spans="1:19" x14ac:dyDescent="0.25">
      <c r="A159" t="s">
        <v>112</v>
      </c>
      <c r="B159" t="s">
        <v>113</v>
      </c>
      <c r="C159" t="s">
        <v>114</v>
      </c>
      <c r="D159" t="s">
        <v>92</v>
      </c>
      <c r="E159" t="s">
        <v>98</v>
      </c>
      <c r="F159" t="s">
        <v>19</v>
      </c>
      <c r="G159" t="s">
        <v>37</v>
      </c>
      <c r="H159">
        <v>140</v>
      </c>
      <c r="I159" t="s">
        <v>17</v>
      </c>
      <c r="J159">
        <v>140</v>
      </c>
      <c r="K159" s="2">
        <f>J159*6192</f>
        <v>866880</v>
      </c>
      <c r="L159" t="s">
        <v>17</v>
      </c>
      <c r="N159" t="s">
        <v>17</v>
      </c>
      <c r="P159" t="s">
        <v>17</v>
      </c>
      <c r="R159" s="2">
        <f t="shared" ref="R159:R165" si="11">K159+M159+O159+Q159</f>
        <v>866880</v>
      </c>
    </row>
    <row r="160" spans="1:19" x14ac:dyDescent="0.25">
      <c r="A160" t="s">
        <v>112</v>
      </c>
      <c r="B160" t="s">
        <v>113</v>
      </c>
      <c r="C160" t="s">
        <v>114</v>
      </c>
      <c r="D160" t="s">
        <v>92</v>
      </c>
      <c r="E160" t="s">
        <v>98</v>
      </c>
      <c r="F160" t="s">
        <v>19</v>
      </c>
      <c r="G160" t="s">
        <v>21</v>
      </c>
      <c r="H160">
        <v>79</v>
      </c>
      <c r="I160" t="s">
        <v>17</v>
      </c>
      <c r="J160">
        <v>79</v>
      </c>
      <c r="K160" s="2">
        <f>J160*5568</f>
        <v>439872</v>
      </c>
      <c r="L160" t="s">
        <v>17</v>
      </c>
      <c r="N160" t="s">
        <v>17</v>
      </c>
      <c r="P160" t="s">
        <v>17</v>
      </c>
      <c r="R160" s="2">
        <f t="shared" si="11"/>
        <v>439872</v>
      </c>
    </row>
    <row r="161" spans="1:19" x14ac:dyDescent="0.25">
      <c r="A161" t="s">
        <v>112</v>
      </c>
      <c r="B161" t="s">
        <v>113</v>
      </c>
      <c r="C161" t="s">
        <v>114</v>
      </c>
      <c r="D161" t="s">
        <v>92</v>
      </c>
      <c r="E161" t="s">
        <v>98</v>
      </c>
      <c r="F161" t="s">
        <v>19</v>
      </c>
      <c r="G161" t="s">
        <v>102</v>
      </c>
      <c r="H161">
        <v>79</v>
      </c>
      <c r="I161" t="s">
        <v>17</v>
      </c>
      <c r="J161">
        <v>79</v>
      </c>
      <c r="K161" s="2">
        <f>J161*4340</f>
        <v>342860</v>
      </c>
      <c r="L161" t="s">
        <v>17</v>
      </c>
      <c r="N161" t="s">
        <v>17</v>
      </c>
      <c r="P161" t="s">
        <v>17</v>
      </c>
      <c r="R161" s="2">
        <f t="shared" si="11"/>
        <v>342860</v>
      </c>
    </row>
    <row r="162" spans="1:19" x14ac:dyDescent="0.25">
      <c r="A162" t="s">
        <v>112</v>
      </c>
      <c r="B162" t="s">
        <v>113</v>
      </c>
      <c r="C162" t="s">
        <v>114</v>
      </c>
      <c r="D162" t="s">
        <v>92</v>
      </c>
      <c r="E162" t="s">
        <v>98</v>
      </c>
      <c r="F162" t="s">
        <v>19</v>
      </c>
      <c r="G162" t="s">
        <v>30</v>
      </c>
      <c r="H162">
        <v>1</v>
      </c>
      <c r="I162" t="s">
        <v>17</v>
      </c>
      <c r="J162">
        <v>1</v>
      </c>
      <c r="K162" s="2">
        <f>J162*9153</f>
        <v>9153</v>
      </c>
      <c r="L162" t="s">
        <v>17</v>
      </c>
      <c r="N162" t="s">
        <v>17</v>
      </c>
      <c r="P162" t="s">
        <v>17</v>
      </c>
      <c r="R162" s="2">
        <f t="shared" si="11"/>
        <v>9153</v>
      </c>
    </row>
    <row r="163" spans="1:19" x14ac:dyDescent="0.25">
      <c r="A163" t="s">
        <v>112</v>
      </c>
      <c r="B163" t="s">
        <v>113</v>
      </c>
      <c r="C163" t="s">
        <v>114</v>
      </c>
      <c r="D163" t="s">
        <v>92</v>
      </c>
      <c r="E163" t="s">
        <v>98</v>
      </c>
      <c r="F163" t="s">
        <v>19</v>
      </c>
      <c r="G163" t="s">
        <v>43</v>
      </c>
      <c r="H163">
        <v>5</v>
      </c>
      <c r="I163" t="s">
        <v>17</v>
      </c>
      <c r="J163">
        <v>5</v>
      </c>
      <c r="K163" s="2">
        <f>J163*9153</f>
        <v>45765</v>
      </c>
      <c r="L163" t="s">
        <v>17</v>
      </c>
      <c r="N163" t="s">
        <v>17</v>
      </c>
      <c r="P163" t="s">
        <v>17</v>
      </c>
      <c r="R163" s="2">
        <f t="shared" si="11"/>
        <v>45765</v>
      </c>
    </row>
    <row r="164" spans="1:19" x14ac:dyDescent="0.25">
      <c r="A164" t="s">
        <v>112</v>
      </c>
      <c r="B164" t="s">
        <v>113</v>
      </c>
      <c r="C164" t="s">
        <v>114</v>
      </c>
      <c r="D164" t="s">
        <v>92</v>
      </c>
      <c r="E164" t="s">
        <v>98</v>
      </c>
      <c r="F164" t="s">
        <v>19</v>
      </c>
      <c r="G164" t="s">
        <v>41</v>
      </c>
      <c r="H164">
        <v>184</v>
      </c>
      <c r="I164" t="s">
        <v>17</v>
      </c>
      <c r="J164">
        <v>184</v>
      </c>
      <c r="K164" s="2">
        <f>J164*4895</f>
        <v>900680</v>
      </c>
      <c r="L164" t="s">
        <v>17</v>
      </c>
      <c r="N164" t="s">
        <v>17</v>
      </c>
      <c r="P164" t="s">
        <v>17</v>
      </c>
      <c r="R164" s="2">
        <f t="shared" si="11"/>
        <v>900680</v>
      </c>
    </row>
    <row r="165" spans="1:19" x14ac:dyDescent="0.25">
      <c r="A165" t="s">
        <v>112</v>
      </c>
      <c r="B165" t="s">
        <v>113</v>
      </c>
      <c r="C165" t="s">
        <v>114</v>
      </c>
      <c r="D165" t="s">
        <v>92</v>
      </c>
      <c r="E165" t="s">
        <v>98</v>
      </c>
      <c r="F165" t="s">
        <v>19</v>
      </c>
      <c r="G165" t="s">
        <v>47</v>
      </c>
      <c r="H165">
        <v>121</v>
      </c>
      <c r="I165" t="s">
        <v>17</v>
      </c>
      <c r="J165">
        <v>121</v>
      </c>
      <c r="K165" s="2">
        <f>J165*3904</f>
        <v>472384</v>
      </c>
      <c r="L165" t="s">
        <v>17</v>
      </c>
      <c r="N165" t="s">
        <v>17</v>
      </c>
      <c r="P165" t="s">
        <v>17</v>
      </c>
      <c r="R165" s="2">
        <f t="shared" si="11"/>
        <v>472384</v>
      </c>
    </row>
    <row r="166" spans="1:19" x14ac:dyDescent="0.25">
      <c r="A166" t="s">
        <v>112</v>
      </c>
      <c r="B166" t="s">
        <v>113</v>
      </c>
      <c r="C166" t="s">
        <v>114</v>
      </c>
      <c r="D166" t="s">
        <v>92</v>
      </c>
      <c r="E166" t="s">
        <v>98</v>
      </c>
      <c r="F166" t="s">
        <v>19</v>
      </c>
      <c r="G166" t="s">
        <v>20</v>
      </c>
      <c r="H166">
        <v>83</v>
      </c>
      <c r="I166" t="s">
        <v>17</v>
      </c>
      <c r="J166">
        <v>57</v>
      </c>
      <c r="K166" s="2">
        <f>J166*5896</f>
        <v>336072</v>
      </c>
      <c r="L166" t="s">
        <v>17</v>
      </c>
      <c r="N166">
        <v>26</v>
      </c>
      <c r="O166" s="2">
        <f>N166*6486</f>
        <v>168636</v>
      </c>
      <c r="P166" t="s">
        <v>17</v>
      </c>
      <c r="R166" s="2">
        <f>K166+O166</f>
        <v>504708</v>
      </c>
    </row>
    <row r="167" spans="1:19" x14ac:dyDescent="0.25">
      <c r="A167" t="s">
        <v>112</v>
      </c>
      <c r="B167" t="s">
        <v>113</v>
      </c>
      <c r="C167" t="s">
        <v>114</v>
      </c>
      <c r="D167" t="s">
        <v>92</v>
      </c>
      <c r="E167" t="s">
        <v>98</v>
      </c>
      <c r="F167" t="s">
        <v>19</v>
      </c>
      <c r="G167" t="s">
        <v>66</v>
      </c>
      <c r="H167">
        <v>1</v>
      </c>
      <c r="I167" t="s">
        <v>17</v>
      </c>
      <c r="J167">
        <v>1</v>
      </c>
      <c r="K167" s="2">
        <f>J167*6984</f>
        <v>6984</v>
      </c>
      <c r="L167" t="s">
        <v>17</v>
      </c>
      <c r="N167" t="s">
        <v>17</v>
      </c>
      <c r="P167" t="s">
        <v>17</v>
      </c>
      <c r="R167" s="2">
        <f>K167+M167+O167+Q167</f>
        <v>6984</v>
      </c>
    </row>
    <row r="168" spans="1:19" s="3" customFormat="1" x14ac:dyDescent="0.25">
      <c r="K168" s="3">
        <f>SUM(K159:K167)</f>
        <v>3420650</v>
      </c>
      <c r="O168" s="3">
        <f>O166</f>
        <v>168636</v>
      </c>
      <c r="R168" s="3">
        <f>SUM(R159:R167)</f>
        <v>3589286</v>
      </c>
      <c r="S168" s="3">
        <f>K168+O168</f>
        <v>3589286</v>
      </c>
    </row>
    <row r="169" spans="1:19" x14ac:dyDescent="0.25">
      <c r="A169" t="s">
        <v>115</v>
      </c>
      <c r="B169" t="s">
        <v>116</v>
      </c>
      <c r="C169" t="s">
        <v>117</v>
      </c>
      <c r="D169" t="s">
        <v>97</v>
      </c>
      <c r="E169" t="s">
        <v>98</v>
      </c>
      <c r="F169" t="s">
        <v>19</v>
      </c>
      <c r="G169" t="s">
        <v>66</v>
      </c>
      <c r="H169">
        <v>1</v>
      </c>
      <c r="I169" t="s">
        <v>17</v>
      </c>
      <c r="J169">
        <v>1</v>
      </c>
      <c r="K169" s="2">
        <f>J169*6984</f>
        <v>6984</v>
      </c>
      <c r="L169" t="s">
        <v>17</v>
      </c>
      <c r="N169">
        <v>0</v>
      </c>
      <c r="P169" t="s">
        <v>17</v>
      </c>
      <c r="R169" s="2">
        <f t="shared" ref="R169:R174" si="12">K169+M169+O169+Q169</f>
        <v>6984</v>
      </c>
    </row>
    <row r="170" spans="1:19" x14ac:dyDescent="0.25">
      <c r="A170" t="s">
        <v>115</v>
      </c>
      <c r="B170" t="s">
        <v>116</v>
      </c>
      <c r="C170" t="s">
        <v>117</v>
      </c>
      <c r="D170" t="s">
        <v>97</v>
      </c>
      <c r="E170" t="s">
        <v>98</v>
      </c>
      <c r="F170" t="s">
        <v>19</v>
      </c>
      <c r="G170" t="s">
        <v>37</v>
      </c>
      <c r="H170">
        <v>165</v>
      </c>
      <c r="I170" t="s">
        <v>17</v>
      </c>
      <c r="J170">
        <v>116</v>
      </c>
      <c r="K170" s="2">
        <f>J170*6192</f>
        <v>718272</v>
      </c>
      <c r="L170" t="s">
        <v>17</v>
      </c>
      <c r="N170">
        <v>49</v>
      </c>
      <c r="O170" s="2">
        <f>N170*7078</f>
        <v>346822</v>
      </c>
      <c r="P170" t="s">
        <v>17</v>
      </c>
      <c r="R170" s="2">
        <f t="shared" si="12"/>
        <v>1065094</v>
      </c>
    </row>
    <row r="171" spans="1:19" x14ac:dyDescent="0.25">
      <c r="A171" t="s">
        <v>115</v>
      </c>
      <c r="B171" t="s">
        <v>116</v>
      </c>
      <c r="C171" t="s">
        <v>117</v>
      </c>
      <c r="D171" t="s">
        <v>97</v>
      </c>
      <c r="E171" t="s">
        <v>98</v>
      </c>
      <c r="F171" t="s">
        <v>19</v>
      </c>
      <c r="G171" t="s">
        <v>41</v>
      </c>
      <c r="H171">
        <v>161</v>
      </c>
      <c r="I171" t="s">
        <v>17</v>
      </c>
      <c r="J171">
        <v>106</v>
      </c>
      <c r="K171" s="2">
        <f>J171*4895</f>
        <v>518870</v>
      </c>
      <c r="L171" t="s">
        <v>17</v>
      </c>
      <c r="N171">
        <v>55</v>
      </c>
      <c r="O171" s="2">
        <f>N171*5728</f>
        <v>315040</v>
      </c>
      <c r="P171" t="s">
        <v>17</v>
      </c>
      <c r="R171" s="2">
        <f t="shared" si="12"/>
        <v>833910</v>
      </c>
    </row>
    <row r="172" spans="1:19" x14ac:dyDescent="0.25">
      <c r="A172" t="s">
        <v>115</v>
      </c>
      <c r="B172" t="s">
        <v>116</v>
      </c>
      <c r="C172" t="s">
        <v>117</v>
      </c>
      <c r="D172" t="s">
        <v>97</v>
      </c>
      <c r="E172" t="s">
        <v>98</v>
      </c>
      <c r="F172" t="s">
        <v>19</v>
      </c>
      <c r="G172" t="s">
        <v>20</v>
      </c>
      <c r="H172">
        <v>95</v>
      </c>
      <c r="I172" t="s">
        <v>17</v>
      </c>
      <c r="J172">
        <v>95</v>
      </c>
      <c r="K172" s="2">
        <f>J172*5896</f>
        <v>560120</v>
      </c>
      <c r="L172" t="s">
        <v>17</v>
      </c>
      <c r="N172" t="s">
        <v>17</v>
      </c>
      <c r="P172" t="s">
        <v>17</v>
      </c>
      <c r="R172" s="2">
        <f t="shared" si="12"/>
        <v>560120</v>
      </c>
    </row>
    <row r="173" spans="1:19" x14ac:dyDescent="0.25">
      <c r="A173" t="s">
        <v>115</v>
      </c>
      <c r="B173" t="s">
        <v>116</v>
      </c>
      <c r="C173" t="s">
        <v>117</v>
      </c>
      <c r="D173" t="s">
        <v>97</v>
      </c>
      <c r="E173" t="s">
        <v>98</v>
      </c>
      <c r="F173" t="s">
        <v>19</v>
      </c>
      <c r="G173" t="s">
        <v>21</v>
      </c>
      <c r="H173">
        <v>112</v>
      </c>
      <c r="I173" t="s">
        <v>17</v>
      </c>
      <c r="J173">
        <v>112</v>
      </c>
      <c r="K173" s="2">
        <f>J173*5568</f>
        <v>623616</v>
      </c>
      <c r="L173" t="s">
        <v>17</v>
      </c>
      <c r="N173" t="s">
        <v>17</v>
      </c>
      <c r="P173" t="s">
        <v>17</v>
      </c>
      <c r="R173" s="2">
        <f t="shared" si="12"/>
        <v>623616</v>
      </c>
    </row>
    <row r="174" spans="1:19" x14ac:dyDescent="0.25">
      <c r="A174" t="s">
        <v>115</v>
      </c>
      <c r="B174" t="s">
        <v>116</v>
      </c>
      <c r="C174" t="s">
        <v>117</v>
      </c>
      <c r="D174" t="s">
        <v>97</v>
      </c>
      <c r="E174" t="s">
        <v>98</v>
      </c>
      <c r="F174" t="s">
        <v>19</v>
      </c>
      <c r="G174" t="s">
        <v>47</v>
      </c>
      <c r="H174">
        <v>96</v>
      </c>
      <c r="I174" t="s">
        <v>17</v>
      </c>
      <c r="J174">
        <v>96</v>
      </c>
      <c r="K174" s="2">
        <f>J174*3904</f>
        <v>374784</v>
      </c>
      <c r="L174" t="s">
        <v>17</v>
      </c>
      <c r="N174" t="s">
        <v>17</v>
      </c>
      <c r="O174" s="2">
        <v>0</v>
      </c>
      <c r="P174" t="s">
        <v>17</v>
      </c>
      <c r="R174" s="2">
        <f t="shared" si="12"/>
        <v>374784</v>
      </c>
    </row>
    <row r="175" spans="1:19" s="3" customFormat="1" x14ac:dyDescent="0.25">
      <c r="K175" s="3">
        <f>SUM(K169:K174)</f>
        <v>2802646</v>
      </c>
      <c r="O175" s="3">
        <f>SUM(O169:O174)</f>
        <v>661862</v>
      </c>
      <c r="R175" s="3">
        <f>SUM(R169:R174)</f>
        <v>3464508</v>
      </c>
      <c r="S175" s="3">
        <f>K175+O175</f>
        <v>3464508</v>
      </c>
    </row>
    <row r="176" spans="1:19" x14ac:dyDescent="0.25">
      <c r="A176" t="s">
        <v>118</v>
      </c>
      <c r="B176" t="s">
        <v>119</v>
      </c>
      <c r="C176" t="s">
        <v>120</v>
      </c>
      <c r="D176" t="s">
        <v>97</v>
      </c>
      <c r="E176" t="s">
        <v>18</v>
      </c>
      <c r="F176" t="s">
        <v>19</v>
      </c>
      <c r="G176" t="s">
        <v>20</v>
      </c>
      <c r="H176" t="s">
        <v>17</v>
      </c>
      <c r="I176">
        <v>223</v>
      </c>
      <c r="J176" t="s">
        <v>17</v>
      </c>
      <c r="L176">
        <v>223</v>
      </c>
      <c r="M176" s="2">
        <f>L176*5896</f>
        <v>1314808</v>
      </c>
      <c r="N176" t="s">
        <v>17</v>
      </c>
      <c r="P176" t="s">
        <v>17</v>
      </c>
      <c r="R176" s="2">
        <f>K176+M176+O176+Q176</f>
        <v>1314808</v>
      </c>
    </row>
    <row r="177" spans="1:19" x14ac:dyDescent="0.25">
      <c r="A177" t="s">
        <v>118</v>
      </c>
      <c r="B177" t="s">
        <v>119</v>
      </c>
      <c r="C177" t="s">
        <v>120</v>
      </c>
      <c r="D177" t="s">
        <v>97</v>
      </c>
      <c r="E177" t="s">
        <v>18</v>
      </c>
      <c r="F177" t="s">
        <v>19</v>
      </c>
      <c r="G177" t="s">
        <v>22</v>
      </c>
      <c r="H177" t="s">
        <v>17</v>
      </c>
      <c r="I177">
        <v>138</v>
      </c>
      <c r="J177" t="s">
        <v>17</v>
      </c>
      <c r="L177">
        <v>138</v>
      </c>
      <c r="M177" s="2">
        <f>L177*2133</f>
        <v>294354</v>
      </c>
      <c r="N177" t="s">
        <v>17</v>
      </c>
      <c r="P177" t="s">
        <v>17</v>
      </c>
      <c r="R177" s="2">
        <f>K177+M177+O177+Q177</f>
        <v>294354</v>
      </c>
    </row>
    <row r="178" spans="1:19" x14ac:dyDescent="0.25">
      <c r="A178" t="s">
        <v>118</v>
      </c>
      <c r="B178" t="s">
        <v>119</v>
      </c>
      <c r="C178" t="s">
        <v>120</v>
      </c>
      <c r="D178" t="s">
        <v>97</v>
      </c>
      <c r="E178" t="s">
        <v>18</v>
      </c>
      <c r="F178" t="s">
        <v>19</v>
      </c>
      <c r="G178" t="s">
        <v>21</v>
      </c>
      <c r="H178" t="s">
        <v>17</v>
      </c>
      <c r="I178">
        <v>622</v>
      </c>
      <c r="J178" t="s">
        <v>17</v>
      </c>
      <c r="L178">
        <v>622</v>
      </c>
      <c r="M178" s="2">
        <f>L178*5568</f>
        <v>3463296</v>
      </c>
      <c r="N178" t="s">
        <v>17</v>
      </c>
      <c r="P178" t="s">
        <v>17</v>
      </c>
      <c r="R178" s="2">
        <f>K178+M178+O178+Q178</f>
        <v>3463296</v>
      </c>
    </row>
    <row r="179" spans="1:19" x14ac:dyDescent="0.25">
      <c r="A179" t="s">
        <v>118</v>
      </c>
      <c r="B179" t="s">
        <v>119</v>
      </c>
      <c r="C179" t="s">
        <v>120</v>
      </c>
      <c r="D179" t="s">
        <v>97</v>
      </c>
      <c r="E179" t="s">
        <v>18</v>
      </c>
      <c r="F179" t="s">
        <v>19</v>
      </c>
      <c r="G179" t="s">
        <v>30</v>
      </c>
      <c r="H179" t="s">
        <v>17</v>
      </c>
      <c r="I179">
        <v>18</v>
      </c>
      <c r="J179" t="s">
        <v>17</v>
      </c>
      <c r="L179">
        <v>18</v>
      </c>
      <c r="M179" s="2">
        <f>L179*9153</f>
        <v>164754</v>
      </c>
      <c r="N179" t="s">
        <v>17</v>
      </c>
      <c r="P179" t="s">
        <v>17</v>
      </c>
      <c r="R179" s="2">
        <f>K179+M179+O179+Q179</f>
        <v>164754</v>
      </c>
    </row>
    <row r="180" spans="1:19" s="3" customFormat="1" x14ac:dyDescent="0.25">
      <c r="M180" s="3">
        <f>SUM(M176:M179)</f>
        <v>5237212</v>
      </c>
      <c r="R180" s="3">
        <f>SUM(R176:R179)</f>
        <v>5237212</v>
      </c>
      <c r="S180" s="3">
        <f>M180</f>
        <v>5237212</v>
      </c>
    </row>
    <row r="181" spans="1:19" x14ac:dyDescent="0.25">
      <c r="A181" t="s">
        <v>121</v>
      </c>
      <c r="B181" t="s">
        <v>122</v>
      </c>
      <c r="C181" t="s">
        <v>123</v>
      </c>
      <c r="D181" t="s">
        <v>97</v>
      </c>
      <c r="E181" t="s">
        <v>98</v>
      </c>
      <c r="F181" t="s">
        <v>19</v>
      </c>
      <c r="G181" t="s">
        <v>21</v>
      </c>
      <c r="H181">
        <v>139</v>
      </c>
      <c r="I181" t="s">
        <v>17</v>
      </c>
      <c r="J181">
        <v>139</v>
      </c>
      <c r="K181" s="2">
        <f>J181*5568</f>
        <v>773952</v>
      </c>
      <c r="L181" t="s">
        <v>17</v>
      </c>
      <c r="N181" t="s">
        <v>17</v>
      </c>
      <c r="P181" t="s">
        <v>17</v>
      </c>
      <c r="R181" s="2">
        <f>K181+M181+O181+Q181</f>
        <v>773952</v>
      </c>
    </row>
    <row r="182" spans="1:19" x14ac:dyDescent="0.25">
      <c r="A182" t="s">
        <v>121</v>
      </c>
      <c r="B182" t="s">
        <v>122</v>
      </c>
      <c r="C182" t="s">
        <v>123</v>
      </c>
      <c r="D182" t="s">
        <v>97</v>
      </c>
      <c r="E182" t="s">
        <v>98</v>
      </c>
      <c r="F182" t="s">
        <v>19</v>
      </c>
      <c r="G182" t="s">
        <v>102</v>
      </c>
      <c r="H182">
        <v>56</v>
      </c>
      <c r="I182" t="s">
        <v>17</v>
      </c>
      <c r="J182">
        <v>56</v>
      </c>
      <c r="K182" s="2">
        <f>J182*4340</f>
        <v>243040</v>
      </c>
      <c r="L182" t="s">
        <v>17</v>
      </c>
      <c r="N182" t="s">
        <v>17</v>
      </c>
      <c r="P182" t="s">
        <v>17</v>
      </c>
      <c r="R182" s="2">
        <f>K182+M182+O182+Q182</f>
        <v>243040</v>
      </c>
    </row>
    <row r="183" spans="1:19" x14ac:dyDescent="0.25">
      <c r="A183" t="s">
        <v>121</v>
      </c>
      <c r="B183" t="s">
        <v>122</v>
      </c>
      <c r="C183" t="s">
        <v>123</v>
      </c>
      <c r="D183" t="s">
        <v>97</v>
      </c>
      <c r="E183" t="s">
        <v>98</v>
      </c>
      <c r="F183" t="s">
        <v>19</v>
      </c>
      <c r="G183" t="s">
        <v>47</v>
      </c>
      <c r="H183">
        <v>50</v>
      </c>
      <c r="I183" t="s">
        <v>17</v>
      </c>
      <c r="J183">
        <v>50</v>
      </c>
      <c r="K183" s="2">
        <f>J183*3904</f>
        <v>195200</v>
      </c>
      <c r="L183" t="s">
        <v>17</v>
      </c>
      <c r="N183" t="s">
        <v>17</v>
      </c>
      <c r="P183" t="s">
        <v>17</v>
      </c>
      <c r="R183" s="2">
        <f>K183+M183+O183+Q183</f>
        <v>195200</v>
      </c>
    </row>
    <row r="184" spans="1:19" x14ac:dyDescent="0.25">
      <c r="A184" t="s">
        <v>121</v>
      </c>
      <c r="B184" t="s">
        <v>122</v>
      </c>
      <c r="C184" t="s">
        <v>123</v>
      </c>
      <c r="D184" t="s">
        <v>97</v>
      </c>
      <c r="E184" t="s">
        <v>98</v>
      </c>
      <c r="F184" t="s">
        <v>19</v>
      </c>
      <c r="G184" t="s">
        <v>22</v>
      </c>
      <c r="H184">
        <v>17</v>
      </c>
      <c r="I184" t="s">
        <v>17</v>
      </c>
      <c r="J184">
        <v>17</v>
      </c>
      <c r="K184" s="2">
        <f>J184*2133</f>
        <v>36261</v>
      </c>
      <c r="L184" t="s">
        <v>17</v>
      </c>
      <c r="N184" t="s">
        <v>17</v>
      </c>
      <c r="P184" t="s">
        <v>17</v>
      </c>
      <c r="R184" s="2">
        <f>K184+M184+O184+Q184</f>
        <v>36261</v>
      </c>
    </row>
    <row r="185" spans="1:19" x14ac:dyDescent="0.25">
      <c r="A185" t="s">
        <v>121</v>
      </c>
      <c r="B185" t="s">
        <v>122</v>
      </c>
      <c r="C185" t="s">
        <v>123</v>
      </c>
      <c r="D185" t="s">
        <v>97</v>
      </c>
      <c r="E185" t="s">
        <v>98</v>
      </c>
      <c r="F185" t="s">
        <v>19</v>
      </c>
      <c r="G185" t="s">
        <v>20</v>
      </c>
      <c r="H185">
        <v>95</v>
      </c>
      <c r="I185" t="s">
        <v>17</v>
      </c>
      <c r="J185">
        <v>95</v>
      </c>
      <c r="K185" s="2">
        <f>J185*5896</f>
        <v>560120</v>
      </c>
      <c r="L185" t="s">
        <v>17</v>
      </c>
      <c r="N185" t="s">
        <v>17</v>
      </c>
      <c r="P185" t="s">
        <v>17</v>
      </c>
      <c r="R185" s="2">
        <f>K185+M185+O185+Q185</f>
        <v>560120</v>
      </c>
    </row>
    <row r="186" spans="1:19" s="3" customFormat="1" x14ac:dyDescent="0.25">
      <c r="K186" s="3">
        <f>SUM(K181:K185)</f>
        <v>1808573</v>
      </c>
      <c r="R186" s="3">
        <f>SUM(R181:R185)</f>
        <v>1808573</v>
      </c>
      <c r="S186" s="3">
        <f>K186</f>
        <v>1808573</v>
      </c>
    </row>
    <row r="187" spans="1:19" x14ac:dyDescent="0.25">
      <c r="A187" t="s">
        <v>124</v>
      </c>
      <c r="B187" t="s">
        <v>125</v>
      </c>
      <c r="C187" t="s">
        <v>126</v>
      </c>
      <c r="D187" t="s">
        <v>17</v>
      </c>
      <c r="E187" t="s">
        <v>18</v>
      </c>
      <c r="F187" t="s">
        <v>19</v>
      </c>
      <c r="G187" t="s">
        <v>110</v>
      </c>
      <c r="H187" t="s">
        <v>17</v>
      </c>
      <c r="I187">
        <v>30</v>
      </c>
      <c r="J187" t="s">
        <v>17</v>
      </c>
      <c r="L187">
        <v>30</v>
      </c>
      <c r="M187" s="2">
        <f>L187*3166</f>
        <v>94980</v>
      </c>
      <c r="N187" t="s">
        <v>17</v>
      </c>
      <c r="P187" t="s">
        <v>17</v>
      </c>
      <c r="R187" s="2">
        <f t="shared" ref="R187:R192" si="13">K187+M187+O187+Q187</f>
        <v>94980</v>
      </c>
    </row>
    <row r="188" spans="1:19" x14ac:dyDescent="0.25">
      <c r="A188" t="s">
        <v>124</v>
      </c>
      <c r="B188" t="s">
        <v>125</v>
      </c>
      <c r="C188" t="s">
        <v>126</v>
      </c>
      <c r="D188" t="s">
        <v>17</v>
      </c>
      <c r="E188" t="s">
        <v>18</v>
      </c>
      <c r="F188" t="s">
        <v>19</v>
      </c>
      <c r="G188" t="s">
        <v>102</v>
      </c>
      <c r="H188" t="s">
        <v>17</v>
      </c>
      <c r="I188">
        <v>241</v>
      </c>
      <c r="J188" t="s">
        <v>17</v>
      </c>
      <c r="L188">
        <v>241</v>
      </c>
      <c r="M188" s="2">
        <f>L188*4340</f>
        <v>1045940</v>
      </c>
      <c r="N188" t="s">
        <v>17</v>
      </c>
      <c r="P188" t="s">
        <v>17</v>
      </c>
      <c r="R188" s="2">
        <f t="shared" si="13"/>
        <v>1045940</v>
      </c>
    </row>
    <row r="189" spans="1:19" x14ac:dyDescent="0.25">
      <c r="A189" t="s">
        <v>124</v>
      </c>
      <c r="B189" t="s">
        <v>125</v>
      </c>
      <c r="C189" t="s">
        <v>126</v>
      </c>
      <c r="D189" t="s">
        <v>17</v>
      </c>
      <c r="E189" t="s">
        <v>18</v>
      </c>
      <c r="F189" t="s">
        <v>19</v>
      </c>
      <c r="G189" t="s">
        <v>37</v>
      </c>
      <c r="H189" t="s">
        <v>17</v>
      </c>
      <c r="I189">
        <v>27</v>
      </c>
      <c r="J189" t="s">
        <v>17</v>
      </c>
      <c r="L189">
        <v>27</v>
      </c>
      <c r="M189" s="2">
        <f>L189*5384</f>
        <v>145368</v>
      </c>
      <c r="N189" t="s">
        <v>17</v>
      </c>
      <c r="P189" t="s">
        <v>17</v>
      </c>
      <c r="R189" s="2">
        <f t="shared" si="13"/>
        <v>145368</v>
      </c>
    </row>
    <row r="190" spans="1:19" x14ac:dyDescent="0.25">
      <c r="A190" t="s">
        <v>124</v>
      </c>
      <c r="B190" t="s">
        <v>125</v>
      </c>
      <c r="C190" t="s">
        <v>126</v>
      </c>
      <c r="D190" t="s">
        <v>17</v>
      </c>
      <c r="E190" t="s">
        <v>18</v>
      </c>
      <c r="F190" t="s">
        <v>19</v>
      </c>
      <c r="G190" t="s">
        <v>109</v>
      </c>
      <c r="H190" t="s">
        <v>17</v>
      </c>
      <c r="I190">
        <v>63</v>
      </c>
      <c r="J190" t="s">
        <v>17</v>
      </c>
      <c r="L190">
        <v>63</v>
      </c>
      <c r="M190" s="2">
        <f>L190*3586</f>
        <v>225918</v>
      </c>
      <c r="N190" t="s">
        <v>17</v>
      </c>
      <c r="P190" t="s">
        <v>17</v>
      </c>
      <c r="R190" s="2">
        <f t="shared" si="13"/>
        <v>225918</v>
      </c>
    </row>
    <row r="191" spans="1:19" x14ac:dyDescent="0.25">
      <c r="A191" t="s">
        <v>124</v>
      </c>
      <c r="B191" t="s">
        <v>125</v>
      </c>
      <c r="C191" t="s">
        <v>126</v>
      </c>
      <c r="D191" t="s">
        <v>17</v>
      </c>
      <c r="E191" t="s">
        <v>18</v>
      </c>
      <c r="F191" t="s">
        <v>19</v>
      </c>
      <c r="G191" t="s">
        <v>21</v>
      </c>
      <c r="H191" t="s">
        <v>17</v>
      </c>
      <c r="I191">
        <v>45</v>
      </c>
      <c r="J191" t="s">
        <v>17</v>
      </c>
      <c r="L191">
        <v>45</v>
      </c>
      <c r="M191" s="2">
        <f>L191*5568</f>
        <v>250560</v>
      </c>
      <c r="N191" t="s">
        <v>17</v>
      </c>
      <c r="P191" t="s">
        <v>17</v>
      </c>
      <c r="R191" s="2">
        <f t="shared" si="13"/>
        <v>250560</v>
      </c>
    </row>
    <row r="192" spans="1:19" x14ac:dyDescent="0.25">
      <c r="A192" t="s">
        <v>124</v>
      </c>
      <c r="B192" t="s">
        <v>125</v>
      </c>
      <c r="C192" t="s">
        <v>126</v>
      </c>
      <c r="D192" t="s">
        <v>17</v>
      </c>
      <c r="E192" t="s">
        <v>18</v>
      </c>
      <c r="F192" t="s">
        <v>19</v>
      </c>
      <c r="G192" t="s">
        <v>20</v>
      </c>
      <c r="H192" t="s">
        <v>17</v>
      </c>
      <c r="I192">
        <v>454</v>
      </c>
      <c r="J192" t="s">
        <v>17</v>
      </c>
      <c r="L192">
        <v>454</v>
      </c>
      <c r="M192" s="2">
        <f>L192*5896</f>
        <v>2676784</v>
      </c>
      <c r="N192" t="s">
        <v>17</v>
      </c>
      <c r="P192" t="s">
        <v>17</v>
      </c>
      <c r="R192" s="2">
        <f t="shared" si="13"/>
        <v>2676784</v>
      </c>
    </row>
    <row r="193" spans="1:19" s="3" customFormat="1" x14ac:dyDescent="0.25">
      <c r="M193" s="3">
        <f>SUM(M187:M192)</f>
        <v>4439550</v>
      </c>
      <c r="R193" s="3">
        <f>SUM(R187:R192)</f>
        <v>4439550</v>
      </c>
      <c r="S193" s="3">
        <f>M193</f>
        <v>4439550</v>
      </c>
    </row>
    <row r="194" spans="1:19" x14ac:dyDescent="0.25">
      <c r="A194" t="s">
        <v>127</v>
      </c>
      <c r="B194" t="s">
        <v>128</v>
      </c>
      <c r="C194" t="s">
        <v>129</v>
      </c>
      <c r="D194" t="s">
        <v>97</v>
      </c>
      <c r="E194" t="s">
        <v>18</v>
      </c>
      <c r="F194" t="s">
        <v>19</v>
      </c>
      <c r="G194" t="s">
        <v>22</v>
      </c>
      <c r="H194" t="s">
        <v>17</v>
      </c>
      <c r="I194">
        <v>153</v>
      </c>
      <c r="J194" t="s">
        <v>17</v>
      </c>
      <c r="L194">
        <v>153</v>
      </c>
      <c r="M194" s="2">
        <f>L194*2133</f>
        <v>326349</v>
      </c>
      <c r="N194" t="s">
        <v>17</v>
      </c>
      <c r="P194" t="s">
        <v>17</v>
      </c>
      <c r="R194" s="2">
        <f t="shared" ref="R194:R199" si="14">K194+M194+O194+Q194</f>
        <v>326349</v>
      </c>
    </row>
    <row r="195" spans="1:19" x14ac:dyDescent="0.25">
      <c r="A195" t="s">
        <v>127</v>
      </c>
      <c r="B195" t="s">
        <v>128</v>
      </c>
      <c r="C195" t="s">
        <v>129</v>
      </c>
      <c r="D195" t="s">
        <v>97</v>
      </c>
      <c r="E195" t="s">
        <v>18</v>
      </c>
      <c r="F195" t="s">
        <v>19</v>
      </c>
      <c r="G195" t="s">
        <v>44</v>
      </c>
      <c r="H195" t="s">
        <v>17</v>
      </c>
      <c r="I195" t="s">
        <v>17</v>
      </c>
      <c r="J195" t="s">
        <v>17</v>
      </c>
      <c r="L195" t="s">
        <v>17</v>
      </c>
      <c r="N195">
        <v>0</v>
      </c>
      <c r="P195" t="s">
        <v>17</v>
      </c>
      <c r="R195" s="2">
        <f t="shared" si="14"/>
        <v>0</v>
      </c>
    </row>
    <row r="196" spans="1:19" x14ac:dyDescent="0.25">
      <c r="A196" t="s">
        <v>127</v>
      </c>
      <c r="B196" t="s">
        <v>128</v>
      </c>
      <c r="C196" t="s">
        <v>129</v>
      </c>
      <c r="D196" t="s">
        <v>97</v>
      </c>
      <c r="E196" t="s">
        <v>18</v>
      </c>
      <c r="F196" t="s">
        <v>19</v>
      </c>
      <c r="G196" t="s">
        <v>20</v>
      </c>
      <c r="H196" t="s">
        <v>17</v>
      </c>
      <c r="I196">
        <v>258</v>
      </c>
      <c r="J196" t="s">
        <v>17</v>
      </c>
      <c r="L196">
        <v>258</v>
      </c>
      <c r="M196" s="2">
        <f>L196*5896</f>
        <v>1521168</v>
      </c>
      <c r="N196" t="s">
        <v>17</v>
      </c>
      <c r="P196" t="s">
        <v>17</v>
      </c>
      <c r="R196" s="2">
        <f t="shared" si="14"/>
        <v>1521168</v>
      </c>
    </row>
    <row r="197" spans="1:19" x14ac:dyDescent="0.25">
      <c r="A197" t="s">
        <v>127</v>
      </c>
      <c r="B197" t="s">
        <v>128</v>
      </c>
      <c r="C197" t="s">
        <v>129</v>
      </c>
      <c r="D197" t="s">
        <v>97</v>
      </c>
      <c r="E197" t="s">
        <v>18</v>
      </c>
      <c r="F197" t="s">
        <v>19</v>
      </c>
      <c r="G197" t="s">
        <v>21</v>
      </c>
      <c r="H197" t="s">
        <v>17</v>
      </c>
      <c r="I197">
        <v>138</v>
      </c>
      <c r="J197" t="s">
        <v>17</v>
      </c>
      <c r="L197">
        <v>138</v>
      </c>
      <c r="M197" s="2">
        <f>L197*5568</f>
        <v>768384</v>
      </c>
      <c r="N197" t="s">
        <v>17</v>
      </c>
      <c r="P197" t="s">
        <v>17</v>
      </c>
      <c r="R197" s="2">
        <f t="shared" si="14"/>
        <v>768384</v>
      </c>
    </row>
    <row r="198" spans="1:19" x14ac:dyDescent="0.25">
      <c r="A198" t="s">
        <v>127</v>
      </c>
      <c r="B198" t="s">
        <v>128</v>
      </c>
      <c r="C198" t="s">
        <v>129</v>
      </c>
      <c r="D198" t="s">
        <v>97</v>
      </c>
      <c r="E198" t="s">
        <v>18</v>
      </c>
      <c r="F198" t="s">
        <v>19</v>
      </c>
      <c r="G198" t="s">
        <v>23</v>
      </c>
      <c r="H198" t="s">
        <v>17</v>
      </c>
      <c r="I198">
        <v>17</v>
      </c>
      <c r="J198" t="s">
        <v>17</v>
      </c>
      <c r="L198">
        <v>17</v>
      </c>
      <c r="M198" s="2">
        <f>L198*5384</f>
        <v>91528</v>
      </c>
      <c r="N198" t="s">
        <v>17</v>
      </c>
      <c r="P198" t="s">
        <v>17</v>
      </c>
      <c r="R198" s="2">
        <f t="shared" si="14"/>
        <v>91528</v>
      </c>
    </row>
    <row r="199" spans="1:19" x14ac:dyDescent="0.25">
      <c r="A199" t="s">
        <v>127</v>
      </c>
      <c r="B199" t="s">
        <v>128</v>
      </c>
      <c r="C199" t="s">
        <v>129</v>
      </c>
      <c r="D199" t="s">
        <v>97</v>
      </c>
      <c r="E199" t="s">
        <v>18</v>
      </c>
      <c r="F199" t="s">
        <v>19</v>
      </c>
      <c r="G199" t="s">
        <v>102</v>
      </c>
      <c r="H199" t="s">
        <v>17</v>
      </c>
      <c r="I199">
        <v>28</v>
      </c>
      <c r="J199" t="s">
        <v>17</v>
      </c>
      <c r="L199">
        <v>28</v>
      </c>
      <c r="M199" s="2">
        <f>L199*4340</f>
        <v>121520</v>
      </c>
      <c r="N199" t="s">
        <v>17</v>
      </c>
      <c r="P199" t="s">
        <v>17</v>
      </c>
      <c r="R199" s="2">
        <f t="shared" si="14"/>
        <v>121520</v>
      </c>
    </row>
    <row r="200" spans="1:19" s="3" customFormat="1" x14ac:dyDescent="0.25">
      <c r="M200" s="3">
        <f>SUM(M194:M199)</f>
        <v>2828949</v>
      </c>
      <c r="R200" s="3">
        <f>SUM(R194:R199)</f>
        <v>2828949</v>
      </c>
      <c r="S200" s="3">
        <f>M200</f>
        <v>2828949</v>
      </c>
    </row>
    <row r="201" spans="1:19" x14ac:dyDescent="0.25">
      <c r="A201" t="s">
        <v>130</v>
      </c>
      <c r="B201" t="s">
        <v>131</v>
      </c>
      <c r="C201" t="s">
        <v>132</v>
      </c>
      <c r="D201" t="s">
        <v>97</v>
      </c>
      <c r="E201" t="s">
        <v>18</v>
      </c>
      <c r="F201" t="s">
        <v>19</v>
      </c>
      <c r="G201" t="s">
        <v>21</v>
      </c>
      <c r="H201" t="s">
        <v>17</v>
      </c>
      <c r="I201">
        <v>121</v>
      </c>
      <c r="J201" t="s">
        <v>17</v>
      </c>
      <c r="L201">
        <v>119</v>
      </c>
      <c r="M201" s="2">
        <f>L201*5568</f>
        <v>662592</v>
      </c>
      <c r="N201" t="s">
        <v>17</v>
      </c>
      <c r="P201">
        <v>2</v>
      </c>
      <c r="Q201" s="2">
        <f>P201*6237</f>
        <v>12474</v>
      </c>
      <c r="R201" s="2">
        <f t="shared" ref="R201:R207" si="15">K201+M201+O201+Q201</f>
        <v>675066</v>
      </c>
    </row>
    <row r="202" spans="1:19" x14ac:dyDescent="0.25">
      <c r="A202" t="s">
        <v>130</v>
      </c>
      <c r="B202" t="s">
        <v>131</v>
      </c>
      <c r="C202" t="s">
        <v>132</v>
      </c>
      <c r="D202" t="s">
        <v>97</v>
      </c>
      <c r="E202" t="s">
        <v>18</v>
      </c>
      <c r="F202" t="s">
        <v>19</v>
      </c>
      <c r="G202" t="s">
        <v>41</v>
      </c>
      <c r="H202" t="s">
        <v>17</v>
      </c>
      <c r="I202">
        <v>90</v>
      </c>
      <c r="J202" t="s">
        <v>17</v>
      </c>
      <c r="L202">
        <v>83</v>
      </c>
      <c r="M202" s="2">
        <f>L202*4108</f>
        <v>340964</v>
      </c>
      <c r="N202" t="s">
        <v>17</v>
      </c>
      <c r="P202">
        <v>7</v>
      </c>
      <c r="Q202" s="2">
        <f>P202*4807</f>
        <v>33649</v>
      </c>
      <c r="R202" s="2">
        <f t="shared" si="15"/>
        <v>374613</v>
      </c>
    </row>
    <row r="203" spans="1:19" x14ac:dyDescent="0.25">
      <c r="A203" t="s">
        <v>130</v>
      </c>
      <c r="B203" t="s">
        <v>131</v>
      </c>
      <c r="C203" t="s">
        <v>132</v>
      </c>
      <c r="D203" t="s">
        <v>97</v>
      </c>
      <c r="E203" t="s">
        <v>18</v>
      </c>
      <c r="F203" t="s">
        <v>19</v>
      </c>
      <c r="G203" t="s">
        <v>37</v>
      </c>
      <c r="H203" t="s">
        <v>17</v>
      </c>
      <c r="I203">
        <v>92</v>
      </c>
      <c r="J203" t="s">
        <v>17</v>
      </c>
      <c r="L203">
        <v>86</v>
      </c>
      <c r="M203" s="2">
        <f>L203*5384</f>
        <v>463024</v>
      </c>
      <c r="N203" t="s">
        <v>17</v>
      </c>
      <c r="P203">
        <v>6</v>
      </c>
      <c r="Q203">
        <f>P203*6154</f>
        <v>36924</v>
      </c>
      <c r="R203" s="2">
        <f t="shared" si="15"/>
        <v>499948</v>
      </c>
    </row>
    <row r="204" spans="1:19" x14ac:dyDescent="0.25">
      <c r="A204" t="s">
        <v>130</v>
      </c>
      <c r="B204" t="s">
        <v>131</v>
      </c>
      <c r="C204" t="s">
        <v>132</v>
      </c>
      <c r="D204" t="s">
        <v>97</v>
      </c>
      <c r="E204" t="s">
        <v>18</v>
      </c>
      <c r="F204" t="s">
        <v>19</v>
      </c>
      <c r="G204" t="s">
        <v>43</v>
      </c>
      <c r="H204" t="s">
        <v>17</v>
      </c>
      <c r="I204">
        <v>3</v>
      </c>
      <c r="J204" t="s">
        <v>17</v>
      </c>
      <c r="L204">
        <v>3</v>
      </c>
      <c r="M204" s="2">
        <f>L204*9153</f>
        <v>27459</v>
      </c>
      <c r="N204" t="s">
        <v>17</v>
      </c>
      <c r="P204" t="s">
        <v>17</v>
      </c>
      <c r="R204" s="2">
        <f t="shared" si="15"/>
        <v>27459</v>
      </c>
    </row>
    <row r="205" spans="1:19" x14ac:dyDescent="0.25">
      <c r="A205" t="s">
        <v>130</v>
      </c>
      <c r="B205" t="s">
        <v>131</v>
      </c>
      <c r="C205" t="s">
        <v>132</v>
      </c>
      <c r="D205" t="s">
        <v>97</v>
      </c>
      <c r="E205" t="s">
        <v>18</v>
      </c>
      <c r="F205" t="s">
        <v>19</v>
      </c>
      <c r="G205" t="s">
        <v>30</v>
      </c>
      <c r="H205" t="s">
        <v>17</v>
      </c>
      <c r="I205" t="s">
        <v>17</v>
      </c>
      <c r="J205" t="s">
        <v>17</v>
      </c>
      <c r="L205" t="s">
        <v>17</v>
      </c>
      <c r="N205" t="s">
        <v>17</v>
      </c>
      <c r="P205" t="s">
        <v>17</v>
      </c>
      <c r="R205" s="2">
        <f t="shared" si="15"/>
        <v>0</v>
      </c>
    </row>
    <row r="206" spans="1:19" x14ac:dyDescent="0.25">
      <c r="A206" t="s">
        <v>130</v>
      </c>
      <c r="B206" t="s">
        <v>131</v>
      </c>
      <c r="C206" t="s">
        <v>132</v>
      </c>
      <c r="D206" t="s">
        <v>97</v>
      </c>
      <c r="E206" t="s">
        <v>18</v>
      </c>
      <c r="F206" t="s">
        <v>19</v>
      </c>
      <c r="G206" t="s">
        <v>20</v>
      </c>
      <c r="H206" t="s">
        <v>17</v>
      </c>
      <c r="I206">
        <v>174</v>
      </c>
      <c r="J206" t="s">
        <v>17</v>
      </c>
      <c r="L206">
        <v>173</v>
      </c>
      <c r="M206" s="2">
        <f>L206*5896</f>
        <v>1020008</v>
      </c>
      <c r="N206" t="s">
        <v>17</v>
      </c>
      <c r="P206">
        <v>1</v>
      </c>
      <c r="Q206" s="2">
        <f>P206*6486</f>
        <v>6486</v>
      </c>
      <c r="R206" s="2">
        <f t="shared" si="15"/>
        <v>1026494</v>
      </c>
    </row>
    <row r="207" spans="1:19" x14ac:dyDescent="0.25">
      <c r="A207" t="s">
        <v>130</v>
      </c>
      <c r="B207" t="s">
        <v>131</v>
      </c>
      <c r="C207" t="s">
        <v>132</v>
      </c>
      <c r="D207" t="s">
        <v>97</v>
      </c>
      <c r="E207" t="s">
        <v>18</v>
      </c>
      <c r="F207" t="s">
        <v>19</v>
      </c>
      <c r="G207" t="s">
        <v>66</v>
      </c>
      <c r="H207" t="s">
        <v>17</v>
      </c>
      <c r="I207">
        <v>6</v>
      </c>
      <c r="J207" t="s">
        <v>17</v>
      </c>
      <c r="L207">
        <v>6</v>
      </c>
      <c r="M207" s="2">
        <f>L207*6984</f>
        <v>41904</v>
      </c>
      <c r="N207" t="s">
        <v>17</v>
      </c>
      <c r="P207" t="s">
        <v>17</v>
      </c>
      <c r="Q207">
        <v>0</v>
      </c>
      <c r="R207" s="2">
        <f t="shared" si="15"/>
        <v>41904</v>
      </c>
    </row>
    <row r="208" spans="1:19" s="3" customFormat="1" x14ac:dyDescent="0.25">
      <c r="M208" s="3">
        <f>SUM(M201:M207)</f>
        <v>2555951</v>
      </c>
      <c r="Q208" s="3">
        <f>SUM(Q201:Q207)</f>
        <v>89533</v>
      </c>
      <c r="R208" s="3">
        <f>SUM(R201:R207)</f>
        <v>2645484</v>
      </c>
      <c r="S208" s="3">
        <f>M208+Q208</f>
        <v>2645484</v>
      </c>
    </row>
    <row r="209" spans="1:19" x14ac:dyDescent="0.25">
      <c r="A209" t="s">
        <v>133</v>
      </c>
      <c r="B209" t="s">
        <v>134</v>
      </c>
      <c r="C209" t="s">
        <v>135</v>
      </c>
      <c r="D209" t="s">
        <v>17</v>
      </c>
      <c r="E209" t="s">
        <v>98</v>
      </c>
      <c r="F209" t="s">
        <v>19</v>
      </c>
      <c r="G209" t="s">
        <v>43</v>
      </c>
      <c r="H209">
        <v>5</v>
      </c>
      <c r="I209" t="s">
        <v>17</v>
      </c>
      <c r="J209">
        <v>5</v>
      </c>
      <c r="K209" s="2">
        <f>J209*9153</f>
        <v>45765</v>
      </c>
      <c r="L209" t="s">
        <v>17</v>
      </c>
      <c r="N209" t="s">
        <v>17</v>
      </c>
      <c r="P209" t="s">
        <v>17</v>
      </c>
      <c r="R209" s="2">
        <f t="shared" ref="R209:R217" si="16">K209+M209+O209+Q209</f>
        <v>45765</v>
      </c>
    </row>
    <row r="210" spans="1:19" x14ac:dyDescent="0.25">
      <c r="A210" t="s">
        <v>133</v>
      </c>
      <c r="B210" t="s">
        <v>134</v>
      </c>
      <c r="C210" t="s">
        <v>135</v>
      </c>
      <c r="D210" t="s">
        <v>17</v>
      </c>
      <c r="E210" t="s">
        <v>98</v>
      </c>
      <c r="F210" t="s">
        <v>19</v>
      </c>
      <c r="G210" t="s">
        <v>66</v>
      </c>
      <c r="H210">
        <v>1</v>
      </c>
      <c r="I210" t="s">
        <v>17</v>
      </c>
      <c r="J210">
        <v>1</v>
      </c>
      <c r="K210" s="2">
        <f>J210*6984</f>
        <v>6984</v>
      </c>
      <c r="L210" t="s">
        <v>17</v>
      </c>
      <c r="N210" t="s">
        <v>17</v>
      </c>
      <c r="P210" t="s">
        <v>17</v>
      </c>
      <c r="R210" s="2">
        <f t="shared" si="16"/>
        <v>6984</v>
      </c>
    </row>
    <row r="211" spans="1:19" x14ac:dyDescent="0.25">
      <c r="A211" t="s">
        <v>133</v>
      </c>
      <c r="B211" t="s">
        <v>134</v>
      </c>
      <c r="C211" t="s">
        <v>135</v>
      </c>
      <c r="D211" t="s">
        <v>17</v>
      </c>
      <c r="E211" t="s">
        <v>98</v>
      </c>
      <c r="F211" t="s">
        <v>19</v>
      </c>
      <c r="G211" t="s">
        <v>44</v>
      </c>
      <c r="H211" t="s">
        <v>17</v>
      </c>
      <c r="I211" t="s">
        <v>17</v>
      </c>
      <c r="J211" t="s">
        <v>17</v>
      </c>
      <c r="L211" t="s">
        <v>17</v>
      </c>
      <c r="N211" t="s">
        <v>17</v>
      </c>
      <c r="P211" t="s">
        <v>17</v>
      </c>
      <c r="R211" s="2">
        <f t="shared" si="16"/>
        <v>0</v>
      </c>
    </row>
    <row r="212" spans="1:19" x14ac:dyDescent="0.25">
      <c r="A212" t="s">
        <v>133</v>
      </c>
      <c r="B212" t="s">
        <v>134</v>
      </c>
      <c r="C212" t="s">
        <v>135</v>
      </c>
      <c r="D212" t="s">
        <v>17</v>
      </c>
      <c r="E212" t="s">
        <v>98</v>
      </c>
      <c r="F212" t="s">
        <v>19</v>
      </c>
      <c r="G212" t="s">
        <v>37</v>
      </c>
      <c r="H212">
        <v>155</v>
      </c>
      <c r="I212" t="s">
        <v>17</v>
      </c>
      <c r="J212">
        <v>155</v>
      </c>
      <c r="K212" s="2">
        <f>J212*6192</f>
        <v>959760</v>
      </c>
      <c r="L212" t="s">
        <v>17</v>
      </c>
      <c r="N212" t="s">
        <v>17</v>
      </c>
      <c r="P212" t="s">
        <v>17</v>
      </c>
      <c r="R212" s="2">
        <f t="shared" si="16"/>
        <v>959760</v>
      </c>
    </row>
    <row r="213" spans="1:19" x14ac:dyDescent="0.25">
      <c r="A213" t="s">
        <v>133</v>
      </c>
      <c r="B213" t="s">
        <v>134</v>
      </c>
      <c r="C213" t="s">
        <v>135</v>
      </c>
      <c r="D213" t="s">
        <v>17</v>
      </c>
      <c r="E213" t="s">
        <v>98</v>
      </c>
      <c r="F213" t="s">
        <v>19</v>
      </c>
      <c r="G213" t="s">
        <v>30</v>
      </c>
      <c r="H213">
        <v>1</v>
      </c>
      <c r="I213" t="s">
        <v>17</v>
      </c>
      <c r="J213">
        <v>1</v>
      </c>
      <c r="K213" s="2">
        <f>J213*9153</f>
        <v>9153</v>
      </c>
      <c r="L213" t="s">
        <v>17</v>
      </c>
      <c r="N213" t="s">
        <v>17</v>
      </c>
      <c r="P213" t="s">
        <v>17</v>
      </c>
      <c r="R213" s="2">
        <f t="shared" si="16"/>
        <v>9153</v>
      </c>
    </row>
    <row r="214" spans="1:19" x14ac:dyDescent="0.25">
      <c r="A214" t="s">
        <v>133</v>
      </c>
      <c r="B214" t="s">
        <v>134</v>
      </c>
      <c r="C214" t="s">
        <v>135</v>
      </c>
      <c r="D214" t="s">
        <v>17</v>
      </c>
      <c r="E214" t="s">
        <v>98</v>
      </c>
      <c r="F214" t="s">
        <v>19</v>
      </c>
      <c r="G214" t="s">
        <v>47</v>
      </c>
      <c r="H214">
        <v>130</v>
      </c>
      <c r="I214" t="s">
        <v>17</v>
      </c>
      <c r="J214">
        <v>130</v>
      </c>
      <c r="K214" s="2">
        <f>J214*3904</f>
        <v>507520</v>
      </c>
      <c r="L214" t="s">
        <v>17</v>
      </c>
      <c r="N214" t="s">
        <v>17</v>
      </c>
      <c r="P214" t="s">
        <v>17</v>
      </c>
      <c r="R214" s="2">
        <f t="shared" si="16"/>
        <v>507520</v>
      </c>
    </row>
    <row r="215" spans="1:19" x14ac:dyDescent="0.25">
      <c r="A215" t="s">
        <v>133</v>
      </c>
      <c r="B215" t="s">
        <v>134</v>
      </c>
      <c r="C215" t="s">
        <v>135</v>
      </c>
      <c r="D215" t="s">
        <v>17</v>
      </c>
      <c r="E215" t="s">
        <v>98</v>
      </c>
      <c r="F215" t="s">
        <v>19</v>
      </c>
      <c r="G215" t="s">
        <v>41</v>
      </c>
      <c r="H215">
        <v>249</v>
      </c>
      <c r="I215" t="s">
        <v>17</v>
      </c>
      <c r="J215">
        <v>249</v>
      </c>
      <c r="K215" s="2">
        <f>J215*4895</f>
        <v>1218855</v>
      </c>
      <c r="L215" t="s">
        <v>17</v>
      </c>
      <c r="N215" t="s">
        <v>17</v>
      </c>
      <c r="P215" t="s">
        <v>17</v>
      </c>
      <c r="R215" s="2">
        <f t="shared" si="16"/>
        <v>1218855</v>
      </c>
    </row>
    <row r="216" spans="1:19" x14ac:dyDescent="0.25">
      <c r="A216" t="s">
        <v>133</v>
      </c>
      <c r="B216" t="s">
        <v>134</v>
      </c>
      <c r="C216" t="s">
        <v>135</v>
      </c>
      <c r="D216" t="s">
        <v>17</v>
      </c>
      <c r="E216" t="s">
        <v>98</v>
      </c>
      <c r="F216" t="s">
        <v>19</v>
      </c>
      <c r="G216" t="s">
        <v>20</v>
      </c>
      <c r="H216">
        <v>60</v>
      </c>
      <c r="I216" t="s">
        <v>17</v>
      </c>
      <c r="J216">
        <v>60</v>
      </c>
      <c r="K216" s="2">
        <f>J216*5896</f>
        <v>353760</v>
      </c>
      <c r="L216" t="s">
        <v>17</v>
      </c>
      <c r="N216" t="s">
        <v>17</v>
      </c>
      <c r="P216" t="s">
        <v>17</v>
      </c>
      <c r="R216" s="2">
        <f t="shared" si="16"/>
        <v>353760</v>
      </c>
    </row>
    <row r="217" spans="1:19" x14ac:dyDescent="0.25">
      <c r="A217" t="s">
        <v>133</v>
      </c>
      <c r="B217" t="s">
        <v>134</v>
      </c>
      <c r="C217" t="s">
        <v>135</v>
      </c>
      <c r="D217" t="s">
        <v>17</v>
      </c>
      <c r="E217" t="s">
        <v>98</v>
      </c>
      <c r="F217" t="s">
        <v>19</v>
      </c>
      <c r="G217" t="s">
        <v>21</v>
      </c>
      <c r="H217">
        <v>75</v>
      </c>
      <c r="I217" t="s">
        <v>17</v>
      </c>
      <c r="J217">
        <v>75</v>
      </c>
      <c r="K217" s="2">
        <f>J217*5568</f>
        <v>417600</v>
      </c>
      <c r="L217" t="s">
        <v>17</v>
      </c>
      <c r="N217" t="s">
        <v>17</v>
      </c>
      <c r="P217" t="s">
        <v>17</v>
      </c>
      <c r="R217" s="2">
        <f t="shared" si="16"/>
        <v>417600</v>
      </c>
    </row>
    <row r="218" spans="1:19" s="3" customFormat="1" x14ac:dyDescent="0.25">
      <c r="K218" s="3">
        <f>SUM(K209:K217)</f>
        <v>3519397</v>
      </c>
      <c r="R218" s="3">
        <f>SUM(R209:R217)</f>
        <v>3519397</v>
      </c>
      <c r="S218" s="3">
        <f>K218</f>
        <v>3519397</v>
      </c>
    </row>
    <row r="219" spans="1:19" x14ac:dyDescent="0.25">
      <c r="A219" t="s">
        <v>136</v>
      </c>
      <c r="B219" t="s">
        <v>137</v>
      </c>
      <c r="C219" t="s">
        <v>138</v>
      </c>
      <c r="D219" t="s">
        <v>17</v>
      </c>
      <c r="E219" t="s">
        <v>18</v>
      </c>
      <c r="F219" t="s">
        <v>19</v>
      </c>
      <c r="G219" t="s">
        <v>20</v>
      </c>
      <c r="H219" t="s">
        <v>17</v>
      </c>
      <c r="I219">
        <v>247</v>
      </c>
      <c r="J219" t="s">
        <v>17</v>
      </c>
      <c r="L219">
        <v>247</v>
      </c>
      <c r="M219" s="2">
        <f>L219*5896</f>
        <v>1456312</v>
      </c>
      <c r="N219" t="s">
        <v>17</v>
      </c>
      <c r="P219" t="s">
        <v>17</v>
      </c>
      <c r="R219" s="2">
        <f>K219+M219+O219+Q219</f>
        <v>1456312</v>
      </c>
    </row>
    <row r="220" spans="1:19" x14ac:dyDescent="0.25">
      <c r="A220" t="s">
        <v>136</v>
      </c>
      <c r="B220" t="s">
        <v>137</v>
      </c>
      <c r="C220" t="s">
        <v>138</v>
      </c>
      <c r="D220" t="s">
        <v>17</v>
      </c>
      <c r="E220" t="s">
        <v>18</v>
      </c>
      <c r="F220" t="s">
        <v>19</v>
      </c>
      <c r="G220" t="s">
        <v>102</v>
      </c>
      <c r="H220" t="s">
        <v>17</v>
      </c>
      <c r="I220">
        <v>90</v>
      </c>
      <c r="J220" t="s">
        <v>17</v>
      </c>
      <c r="L220">
        <v>90</v>
      </c>
      <c r="M220" s="2">
        <f>L220*4340</f>
        <v>390600</v>
      </c>
      <c r="N220" t="s">
        <v>17</v>
      </c>
      <c r="P220" t="s">
        <v>17</v>
      </c>
      <c r="R220" s="2">
        <f>K220+M220+O220+Q220</f>
        <v>390600</v>
      </c>
    </row>
    <row r="221" spans="1:19" x14ac:dyDescent="0.25">
      <c r="A221" t="s">
        <v>136</v>
      </c>
      <c r="B221" t="s">
        <v>137</v>
      </c>
      <c r="C221" t="s">
        <v>138</v>
      </c>
      <c r="D221" t="s">
        <v>17</v>
      </c>
      <c r="E221" t="s">
        <v>18</v>
      </c>
      <c r="F221" t="s">
        <v>19</v>
      </c>
      <c r="G221" t="s">
        <v>21</v>
      </c>
      <c r="H221" t="s">
        <v>17</v>
      </c>
      <c r="I221">
        <v>24</v>
      </c>
      <c r="J221" t="s">
        <v>17</v>
      </c>
      <c r="L221">
        <v>24</v>
      </c>
      <c r="M221" s="2">
        <f>L221*5568</f>
        <v>133632</v>
      </c>
      <c r="N221" t="s">
        <v>17</v>
      </c>
      <c r="P221" t="s">
        <v>17</v>
      </c>
      <c r="R221" s="2">
        <f>K221+M221+O221+Q221</f>
        <v>133632</v>
      </c>
    </row>
    <row r="222" spans="1:19" s="3" customFormat="1" x14ac:dyDescent="0.25">
      <c r="M222" s="3">
        <f>SUM(M219:M221)</f>
        <v>1980544</v>
      </c>
      <c r="R222" s="3">
        <f>SUM(R219:R221)</f>
        <v>1980544</v>
      </c>
      <c r="S222" s="3">
        <f>M222</f>
        <v>1980544</v>
      </c>
    </row>
    <row r="223" spans="1:19" x14ac:dyDescent="0.25">
      <c r="A223" t="s">
        <v>139</v>
      </c>
      <c r="B223" t="s">
        <v>140</v>
      </c>
      <c r="C223" t="s">
        <v>141</v>
      </c>
      <c r="D223" t="s">
        <v>17</v>
      </c>
      <c r="E223" t="s">
        <v>18</v>
      </c>
      <c r="F223" t="s">
        <v>19</v>
      </c>
      <c r="G223" t="s">
        <v>21</v>
      </c>
      <c r="H223" t="s">
        <v>17</v>
      </c>
      <c r="I223">
        <v>194</v>
      </c>
      <c r="J223" t="s">
        <v>17</v>
      </c>
      <c r="L223">
        <v>194</v>
      </c>
      <c r="M223" s="2">
        <f>L223*5568</f>
        <v>1080192</v>
      </c>
      <c r="N223" t="s">
        <v>17</v>
      </c>
      <c r="P223" t="s">
        <v>17</v>
      </c>
      <c r="R223" s="2">
        <f>K223+M223+O223+Q223</f>
        <v>1080192</v>
      </c>
    </row>
    <row r="224" spans="1:19" s="3" customFormat="1" x14ac:dyDescent="0.25">
      <c r="M224" s="3">
        <f>M223</f>
        <v>1080192</v>
      </c>
      <c r="R224" s="3">
        <f>R223</f>
        <v>1080192</v>
      </c>
      <c r="S224" s="3">
        <f>M224</f>
        <v>1080192</v>
      </c>
    </row>
    <row r="225" spans="1:19" x14ac:dyDescent="0.25">
      <c r="A225" t="s">
        <v>142</v>
      </c>
      <c r="B225" t="s">
        <v>143</v>
      </c>
      <c r="C225" t="s">
        <v>144</v>
      </c>
      <c r="D225" t="s">
        <v>17</v>
      </c>
      <c r="E225" t="s">
        <v>18</v>
      </c>
      <c r="F225" t="s">
        <v>19</v>
      </c>
      <c r="G225" t="s">
        <v>22</v>
      </c>
      <c r="H225" t="s">
        <v>17</v>
      </c>
      <c r="I225">
        <v>200</v>
      </c>
      <c r="J225" t="s">
        <v>17</v>
      </c>
      <c r="L225">
        <v>200</v>
      </c>
      <c r="M225" s="2">
        <f>L225*2133</f>
        <v>426600</v>
      </c>
      <c r="N225" t="s">
        <v>17</v>
      </c>
      <c r="P225" t="s">
        <v>17</v>
      </c>
      <c r="R225" s="2">
        <f>K225+M225+O225+Q225</f>
        <v>426600</v>
      </c>
    </row>
    <row r="226" spans="1:19" x14ac:dyDescent="0.25">
      <c r="A226" t="s">
        <v>142</v>
      </c>
      <c r="B226" t="s">
        <v>143</v>
      </c>
      <c r="C226" t="s">
        <v>144</v>
      </c>
      <c r="D226" t="s">
        <v>17</v>
      </c>
      <c r="E226" t="s">
        <v>18</v>
      </c>
      <c r="F226" t="s">
        <v>19</v>
      </c>
      <c r="G226" t="s">
        <v>23</v>
      </c>
      <c r="H226" t="s">
        <v>17</v>
      </c>
      <c r="I226">
        <v>744</v>
      </c>
      <c r="J226" t="s">
        <v>17</v>
      </c>
      <c r="L226">
        <v>744</v>
      </c>
      <c r="M226" s="2">
        <f>L226*5384</f>
        <v>4005696</v>
      </c>
      <c r="N226" t="s">
        <v>17</v>
      </c>
      <c r="P226" t="s">
        <v>17</v>
      </c>
      <c r="R226" s="2">
        <f>K226+M226+O226+Q226</f>
        <v>4005696</v>
      </c>
    </row>
    <row r="227" spans="1:19" x14ac:dyDescent="0.25">
      <c r="A227" t="s">
        <v>142</v>
      </c>
      <c r="B227" t="s">
        <v>143</v>
      </c>
      <c r="C227" t="s">
        <v>144</v>
      </c>
      <c r="D227" t="s">
        <v>17</v>
      </c>
      <c r="E227" t="s">
        <v>18</v>
      </c>
      <c r="F227" t="s">
        <v>19</v>
      </c>
      <c r="G227" t="s">
        <v>30</v>
      </c>
      <c r="H227" t="s">
        <v>17</v>
      </c>
      <c r="I227">
        <v>2</v>
      </c>
      <c r="J227" t="s">
        <v>17</v>
      </c>
      <c r="L227">
        <v>2</v>
      </c>
      <c r="M227" s="2">
        <f>L227*9153</f>
        <v>18306</v>
      </c>
      <c r="N227" t="s">
        <v>17</v>
      </c>
      <c r="P227" t="s">
        <v>17</v>
      </c>
      <c r="R227" s="2">
        <f>K227+M227+O227+Q227</f>
        <v>18306</v>
      </c>
    </row>
    <row r="228" spans="1:19" s="3" customFormat="1" x14ac:dyDescent="0.25">
      <c r="M228" s="3">
        <f>SUM(M225:M227)</f>
        <v>4450602</v>
      </c>
      <c r="R228" s="3">
        <f>SUM(R225:R227)</f>
        <v>4450602</v>
      </c>
      <c r="S228" s="3">
        <f>M228</f>
        <v>4450602</v>
      </c>
    </row>
    <row r="229" spans="1:19" x14ac:dyDescent="0.25">
      <c r="A229" t="s">
        <v>145</v>
      </c>
      <c r="B229" t="s">
        <v>146</v>
      </c>
      <c r="C229" t="s">
        <v>147</v>
      </c>
      <c r="D229" t="s">
        <v>17</v>
      </c>
      <c r="E229" t="s">
        <v>18</v>
      </c>
      <c r="F229" t="s">
        <v>19</v>
      </c>
      <c r="G229" t="s">
        <v>23</v>
      </c>
      <c r="H229" t="s">
        <v>17</v>
      </c>
      <c r="I229">
        <v>421</v>
      </c>
      <c r="J229" t="s">
        <v>17</v>
      </c>
      <c r="L229">
        <v>421</v>
      </c>
      <c r="M229" s="2">
        <f>L229*5384</f>
        <v>2266664</v>
      </c>
      <c r="N229" t="s">
        <v>17</v>
      </c>
      <c r="P229" t="s">
        <v>17</v>
      </c>
      <c r="R229" s="2">
        <f>K229+M229+O229+Q229</f>
        <v>2266664</v>
      </c>
    </row>
    <row r="230" spans="1:19" x14ac:dyDescent="0.25">
      <c r="A230" t="s">
        <v>145</v>
      </c>
      <c r="B230" t="s">
        <v>146</v>
      </c>
      <c r="C230" t="s">
        <v>147</v>
      </c>
      <c r="D230" t="s">
        <v>17</v>
      </c>
      <c r="E230" t="s">
        <v>18</v>
      </c>
      <c r="F230" t="s">
        <v>19</v>
      </c>
      <c r="G230" t="s">
        <v>21</v>
      </c>
      <c r="H230" t="s">
        <v>17</v>
      </c>
      <c r="I230">
        <v>177</v>
      </c>
      <c r="J230" t="s">
        <v>17</v>
      </c>
      <c r="L230">
        <v>177</v>
      </c>
      <c r="M230" s="2">
        <f>L230*5568</f>
        <v>985536</v>
      </c>
      <c r="N230" t="s">
        <v>17</v>
      </c>
      <c r="P230" t="s">
        <v>17</v>
      </c>
      <c r="R230" s="2">
        <f>K230+M230+O230+Q230</f>
        <v>985536</v>
      </c>
    </row>
    <row r="231" spans="1:19" x14ac:dyDescent="0.25">
      <c r="A231" t="s">
        <v>145</v>
      </c>
      <c r="B231" t="s">
        <v>146</v>
      </c>
      <c r="C231" t="s">
        <v>147</v>
      </c>
      <c r="D231" t="s">
        <v>17</v>
      </c>
      <c r="E231" t="s">
        <v>18</v>
      </c>
      <c r="F231" t="s">
        <v>19</v>
      </c>
      <c r="G231" t="s">
        <v>37</v>
      </c>
      <c r="H231" t="s">
        <v>17</v>
      </c>
      <c r="I231">
        <v>66</v>
      </c>
      <c r="J231" t="s">
        <v>17</v>
      </c>
      <c r="L231">
        <v>66</v>
      </c>
      <c r="M231" s="2">
        <f>L231*5384</f>
        <v>355344</v>
      </c>
      <c r="N231" t="s">
        <v>17</v>
      </c>
      <c r="P231" t="s">
        <v>17</v>
      </c>
      <c r="R231" s="2">
        <f>K231+M231+O231+Q231</f>
        <v>355344</v>
      </c>
    </row>
    <row r="232" spans="1:19" x14ac:dyDescent="0.25">
      <c r="A232" t="s">
        <v>145</v>
      </c>
      <c r="B232" t="s">
        <v>146</v>
      </c>
      <c r="C232" t="s">
        <v>147</v>
      </c>
      <c r="D232" t="s">
        <v>17</v>
      </c>
      <c r="E232" t="s">
        <v>18</v>
      </c>
      <c r="F232" t="s">
        <v>19</v>
      </c>
      <c r="G232" t="s">
        <v>43</v>
      </c>
      <c r="H232" t="s">
        <v>17</v>
      </c>
      <c r="I232">
        <v>1</v>
      </c>
      <c r="J232" t="s">
        <v>17</v>
      </c>
      <c r="L232">
        <v>1</v>
      </c>
      <c r="M232" s="2">
        <f>L232*9153</f>
        <v>9153</v>
      </c>
      <c r="N232" t="s">
        <v>17</v>
      </c>
      <c r="P232" t="s">
        <v>17</v>
      </c>
      <c r="R232" s="2">
        <f>K232+M232+O232+Q232</f>
        <v>9153</v>
      </c>
    </row>
    <row r="233" spans="1:19" s="3" customFormat="1" x14ac:dyDescent="0.25">
      <c r="M233" s="3">
        <f>SUM(M229:M232)</f>
        <v>3616697</v>
      </c>
      <c r="R233" s="3">
        <f>SUM(R229:R232)</f>
        <v>3616697</v>
      </c>
      <c r="S233" s="3">
        <f>M233</f>
        <v>3616697</v>
      </c>
    </row>
    <row r="234" spans="1:19" x14ac:dyDescent="0.25">
      <c r="A234" t="s">
        <v>148</v>
      </c>
      <c r="B234" t="s">
        <v>149</v>
      </c>
      <c r="C234" t="s">
        <v>150</v>
      </c>
      <c r="D234" t="s">
        <v>92</v>
      </c>
      <c r="E234" t="s">
        <v>18</v>
      </c>
      <c r="F234" t="s">
        <v>19</v>
      </c>
      <c r="G234" t="s">
        <v>22</v>
      </c>
      <c r="H234" t="s">
        <v>17</v>
      </c>
      <c r="I234">
        <v>51</v>
      </c>
      <c r="J234" t="s">
        <v>17</v>
      </c>
      <c r="L234">
        <v>51</v>
      </c>
      <c r="M234" s="2">
        <f>L234*2133</f>
        <v>108783</v>
      </c>
      <c r="N234" t="s">
        <v>17</v>
      </c>
      <c r="P234" t="s">
        <v>17</v>
      </c>
      <c r="R234" s="2">
        <f>K234+M234+O234+Q234</f>
        <v>108783</v>
      </c>
    </row>
    <row r="235" spans="1:19" x14ac:dyDescent="0.25">
      <c r="A235" t="s">
        <v>148</v>
      </c>
      <c r="B235" t="s">
        <v>149</v>
      </c>
      <c r="C235" t="s">
        <v>150</v>
      </c>
      <c r="D235" t="s">
        <v>92</v>
      </c>
      <c r="E235" t="s">
        <v>18</v>
      </c>
      <c r="F235" t="s">
        <v>19</v>
      </c>
      <c r="G235" t="s">
        <v>30</v>
      </c>
      <c r="H235" t="s">
        <v>17</v>
      </c>
      <c r="I235">
        <v>2</v>
      </c>
      <c r="J235" t="s">
        <v>17</v>
      </c>
      <c r="L235">
        <v>2</v>
      </c>
      <c r="M235" s="2">
        <f>L235*9153</f>
        <v>18306</v>
      </c>
      <c r="N235" t="s">
        <v>17</v>
      </c>
      <c r="P235" t="s">
        <v>17</v>
      </c>
      <c r="R235" s="2">
        <f>K235+M235+O235+Q235</f>
        <v>18306</v>
      </c>
    </row>
    <row r="236" spans="1:19" x14ac:dyDescent="0.25">
      <c r="A236" t="s">
        <v>148</v>
      </c>
      <c r="B236" t="s">
        <v>149</v>
      </c>
      <c r="C236" t="s">
        <v>150</v>
      </c>
      <c r="D236" t="s">
        <v>92</v>
      </c>
      <c r="E236" t="s">
        <v>18</v>
      </c>
      <c r="F236" t="s">
        <v>19</v>
      </c>
      <c r="G236" t="s">
        <v>23</v>
      </c>
      <c r="H236" t="s">
        <v>17</v>
      </c>
      <c r="I236">
        <v>836</v>
      </c>
      <c r="J236" t="s">
        <v>17</v>
      </c>
      <c r="L236">
        <v>836</v>
      </c>
      <c r="M236" s="2">
        <f>L236*5384</f>
        <v>4501024</v>
      </c>
      <c r="N236" t="s">
        <v>17</v>
      </c>
      <c r="P236" t="s">
        <v>17</v>
      </c>
      <c r="R236" s="2">
        <f>K236+M236+O236+Q236</f>
        <v>4501024</v>
      </c>
    </row>
    <row r="237" spans="1:19" s="3" customFormat="1" x14ac:dyDescent="0.25">
      <c r="M237" s="3">
        <f>SUM(M234:M236)</f>
        <v>4628113</v>
      </c>
      <c r="R237" s="3">
        <f>SUM(R234:R236)</f>
        <v>4628113</v>
      </c>
      <c r="S237" s="3">
        <f>M237</f>
        <v>4628113</v>
      </c>
    </row>
    <row r="238" spans="1:19" x14ac:dyDescent="0.25">
      <c r="A238" t="s">
        <v>151</v>
      </c>
      <c r="B238" t="s">
        <v>152</v>
      </c>
      <c r="C238" t="s">
        <v>153</v>
      </c>
      <c r="D238" t="s">
        <v>154</v>
      </c>
      <c r="E238" t="s">
        <v>98</v>
      </c>
      <c r="F238" t="s">
        <v>19</v>
      </c>
      <c r="G238" t="s">
        <v>37</v>
      </c>
      <c r="H238">
        <v>207</v>
      </c>
      <c r="I238" t="s">
        <v>17</v>
      </c>
      <c r="J238">
        <v>190</v>
      </c>
      <c r="K238" s="2">
        <f>J238*6192</f>
        <v>1176480</v>
      </c>
      <c r="L238" t="s">
        <v>17</v>
      </c>
      <c r="N238">
        <v>17</v>
      </c>
      <c r="O238" s="2">
        <f>N238*7078</f>
        <v>120326</v>
      </c>
      <c r="P238" t="s">
        <v>17</v>
      </c>
      <c r="R238" s="2">
        <f>K238+M238+O238+Q238</f>
        <v>1296806</v>
      </c>
    </row>
    <row r="239" spans="1:19" x14ac:dyDescent="0.25">
      <c r="A239" t="s">
        <v>151</v>
      </c>
      <c r="B239" t="s">
        <v>152</v>
      </c>
      <c r="C239" t="s">
        <v>153</v>
      </c>
      <c r="D239" t="s">
        <v>154</v>
      </c>
      <c r="E239" t="s">
        <v>98</v>
      </c>
      <c r="F239" t="s">
        <v>19</v>
      </c>
      <c r="G239" t="s">
        <v>41</v>
      </c>
      <c r="H239">
        <v>193</v>
      </c>
      <c r="I239" t="s">
        <v>17</v>
      </c>
      <c r="J239">
        <v>184</v>
      </c>
      <c r="K239" s="2">
        <f>J239*4895</f>
        <v>900680</v>
      </c>
      <c r="L239" t="s">
        <v>17</v>
      </c>
      <c r="N239">
        <v>9</v>
      </c>
      <c r="O239" s="2">
        <f>N239*5728</f>
        <v>51552</v>
      </c>
      <c r="P239" t="s">
        <v>17</v>
      </c>
      <c r="R239" s="2">
        <f>K239+M239+O239+Q239</f>
        <v>952232</v>
      </c>
    </row>
    <row r="240" spans="1:19" x14ac:dyDescent="0.25">
      <c r="A240" t="s">
        <v>151</v>
      </c>
      <c r="B240" t="s">
        <v>152</v>
      </c>
      <c r="C240" t="s">
        <v>153</v>
      </c>
      <c r="D240" t="s">
        <v>154</v>
      </c>
      <c r="E240" t="s">
        <v>98</v>
      </c>
      <c r="F240" t="s">
        <v>19</v>
      </c>
      <c r="G240" t="s">
        <v>66</v>
      </c>
      <c r="H240">
        <v>1</v>
      </c>
      <c r="I240" t="s">
        <v>17</v>
      </c>
      <c r="J240">
        <v>1</v>
      </c>
      <c r="K240" s="2">
        <f>J240*6984</f>
        <v>6984</v>
      </c>
      <c r="L240" t="s">
        <v>17</v>
      </c>
      <c r="N240" t="s">
        <v>17</v>
      </c>
      <c r="P240" t="s">
        <v>17</v>
      </c>
      <c r="R240" s="2">
        <f>K240+M240+O240+Q240</f>
        <v>6984</v>
      </c>
    </row>
    <row r="241" spans="1:19" x14ac:dyDescent="0.25">
      <c r="A241" t="s">
        <v>151</v>
      </c>
      <c r="B241" t="s">
        <v>152</v>
      </c>
      <c r="C241" t="s">
        <v>153</v>
      </c>
      <c r="D241" t="s">
        <v>154</v>
      </c>
      <c r="E241" t="s">
        <v>98</v>
      </c>
      <c r="F241" t="s">
        <v>19</v>
      </c>
      <c r="G241" t="s">
        <v>47</v>
      </c>
      <c r="H241">
        <v>113</v>
      </c>
      <c r="I241" t="s">
        <v>17</v>
      </c>
      <c r="J241">
        <v>113</v>
      </c>
      <c r="K241" s="2">
        <f>J241*3904</f>
        <v>441152</v>
      </c>
      <c r="L241" t="s">
        <v>17</v>
      </c>
      <c r="N241" t="s">
        <v>17</v>
      </c>
      <c r="P241" t="s">
        <v>17</v>
      </c>
      <c r="R241" s="2">
        <f>K241+M241+O241+Q241</f>
        <v>441152</v>
      </c>
    </row>
    <row r="242" spans="1:19" x14ac:dyDescent="0.25">
      <c r="A242" t="s">
        <v>151</v>
      </c>
      <c r="B242" t="s">
        <v>152</v>
      </c>
      <c r="C242" t="s">
        <v>153</v>
      </c>
      <c r="D242" t="s">
        <v>154</v>
      </c>
      <c r="E242" t="s">
        <v>98</v>
      </c>
      <c r="F242" t="s">
        <v>19</v>
      </c>
      <c r="G242" t="s">
        <v>43</v>
      </c>
      <c r="H242">
        <v>5</v>
      </c>
      <c r="I242" t="s">
        <v>17</v>
      </c>
      <c r="J242">
        <v>5</v>
      </c>
      <c r="K242" s="2">
        <f>J242*9153</f>
        <v>45765</v>
      </c>
      <c r="L242" t="s">
        <v>17</v>
      </c>
      <c r="N242" t="s">
        <v>17</v>
      </c>
      <c r="O242" s="2">
        <v>0</v>
      </c>
      <c r="P242" t="s">
        <v>17</v>
      </c>
      <c r="R242" s="2">
        <f>K242+M242+O242+Q242</f>
        <v>45765</v>
      </c>
    </row>
    <row r="243" spans="1:19" s="3" customFormat="1" x14ac:dyDescent="0.25">
      <c r="K243" s="3">
        <f>SUM(K238:K242)</f>
        <v>2571061</v>
      </c>
      <c r="O243" s="3">
        <f>SUM(O238:O242)</f>
        <v>171878</v>
      </c>
      <c r="R243" s="3">
        <f>SUM(R238:R242)</f>
        <v>2742939</v>
      </c>
      <c r="S243" s="3">
        <f>K243+O243</f>
        <v>2742939</v>
      </c>
    </row>
    <row r="244" spans="1:19" x14ac:dyDescent="0.25">
      <c r="A244" t="s">
        <v>155</v>
      </c>
      <c r="B244" t="s">
        <v>156</v>
      </c>
      <c r="C244" t="s">
        <v>157</v>
      </c>
      <c r="D244" t="s">
        <v>154</v>
      </c>
      <c r="E244" t="s">
        <v>18</v>
      </c>
      <c r="F244" t="s">
        <v>19</v>
      </c>
      <c r="G244" t="s">
        <v>43</v>
      </c>
      <c r="H244" t="s">
        <v>17</v>
      </c>
      <c r="I244">
        <v>11</v>
      </c>
      <c r="J244" t="s">
        <v>17</v>
      </c>
      <c r="L244">
        <v>11</v>
      </c>
      <c r="M244" s="2">
        <f>L244*9153</f>
        <v>100683</v>
      </c>
      <c r="N244" t="s">
        <v>17</v>
      </c>
      <c r="P244" t="s">
        <v>17</v>
      </c>
      <c r="R244" s="2">
        <f t="shared" ref="R244:R249" si="17">K244+M244+O244+Q244</f>
        <v>100683</v>
      </c>
    </row>
    <row r="245" spans="1:19" x14ac:dyDescent="0.25">
      <c r="A245" t="s">
        <v>155</v>
      </c>
      <c r="B245" t="s">
        <v>156</v>
      </c>
      <c r="C245" t="s">
        <v>157</v>
      </c>
      <c r="D245" t="s">
        <v>154</v>
      </c>
      <c r="E245" t="s">
        <v>18</v>
      </c>
      <c r="F245" t="s">
        <v>19</v>
      </c>
      <c r="G245" t="s">
        <v>66</v>
      </c>
      <c r="H245" t="s">
        <v>17</v>
      </c>
      <c r="I245">
        <v>11</v>
      </c>
      <c r="J245" t="s">
        <v>17</v>
      </c>
      <c r="L245">
        <v>11</v>
      </c>
      <c r="M245" s="2">
        <f>L245*6984</f>
        <v>76824</v>
      </c>
      <c r="N245" t="s">
        <v>17</v>
      </c>
      <c r="P245" t="s">
        <v>17</v>
      </c>
      <c r="R245" s="2">
        <f t="shared" si="17"/>
        <v>76824</v>
      </c>
    </row>
    <row r="246" spans="1:19" x14ac:dyDescent="0.25">
      <c r="A246" t="s">
        <v>155</v>
      </c>
      <c r="B246" t="s">
        <v>156</v>
      </c>
      <c r="C246" t="s">
        <v>157</v>
      </c>
      <c r="D246" t="s">
        <v>154</v>
      </c>
      <c r="E246" t="s">
        <v>18</v>
      </c>
      <c r="F246" t="s">
        <v>19</v>
      </c>
      <c r="G246" t="s">
        <v>48</v>
      </c>
      <c r="H246" t="s">
        <v>17</v>
      </c>
      <c r="I246">
        <v>300</v>
      </c>
      <c r="J246" t="s">
        <v>17</v>
      </c>
      <c r="L246">
        <v>300</v>
      </c>
      <c r="M246" s="2">
        <f>L246*6547</f>
        <v>1964100</v>
      </c>
      <c r="N246" t="s">
        <v>17</v>
      </c>
      <c r="P246" t="s">
        <v>17</v>
      </c>
      <c r="R246" s="2">
        <f t="shared" si="17"/>
        <v>1964100</v>
      </c>
    </row>
    <row r="247" spans="1:19" x14ac:dyDescent="0.25">
      <c r="A247" t="s">
        <v>155</v>
      </c>
      <c r="B247" t="s">
        <v>156</v>
      </c>
      <c r="C247" t="s">
        <v>157</v>
      </c>
      <c r="D247" t="s">
        <v>154</v>
      </c>
      <c r="E247" t="s">
        <v>18</v>
      </c>
      <c r="F247" t="s">
        <v>19</v>
      </c>
      <c r="G247" t="s">
        <v>47</v>
      </c>
      <c r="H247" t="s">
        <v>17</v>
      </c>
      <c r="I247">
        <v>48</v>
      </c>
      <c r="J247" t="s">
        <v>17</v>
      </c>
      <c r="L247">
        <v>48</v>
      </c>
      <c r="M247" s="2">
        <f>L247*3570</f>
        <v>171360</v>
      </c>
      <c r="N247" t="s">
        <v>17</v>
      </c>
      <c r="P247" t="s">
        <v>17</v>
      </c>
      <c r="R247" s="2">
        <f t="shared" si="17"/>
        <v>171360</v>
      </c>
    </row>
    <row r="248" spans="1:19" x14ac:dyDescent="0.25">
      <c r="A248" t="s">
        <v>155</v>
      </c>
      <c r="B248" t="s">
        <v>156</v>
      </c>
      <c r="C248" t="s">
        <v>157</v>
      </c>
      <c r="D248" t="s">
        <v>154</v>
      </c>
      <c r="E248" t="s">
        <v>18</v>
      </c>
      <c r="F248" t="s">
        <v>19</v>
      </c>
      <c r="G248" t="s">
        <v>37</v>
      </c>
      <c r="H248" t="s">
        <v>17</v>
      </c>
      <c r="I248">
        <v>72</v>
      </c>
      <c r="J248" t="s">
        <v>17</v>
      </c>
      <c r="L248">
        <v>72</v>
      </c>
      <c r="M248" s="2">
        <f>L248*5384</f>
        <v>387648</v>
      </c>
      <c r="N248" t="s">
        <v>17</v>
      </c>
      <c r="P248" t="s">
        <v>17</v>
      </c>
      <c r="R248" s="2">
        <f t="shared" si="17"/>
        <v>387648</v>
      </c>
    </row>
    <row r="249" spans="1:19" x14ac:dyDescent="0.25">
      <c r="A249" t="s">
        <v>155</v>
      </c>
      <c r="B249" t="s">
        <v>156</v>
      </c>
      <c r="C249" t="s">
        <v>157</v>
      </c>
      <c r="D249" t="s">
        <v>154</v>
      </c>
      <c r="E249" t="s">
        <v>18</v>
      </c>
      <c r="F249" t="s">
        <v>19</v>
      </c>
      <c r="G249" t="s">
        <v>41</v>
      </c>
      <c r="H249" t="s">
        <v>17</v>
      </c>
      <c r="I249">
        <v>125</v>
      </c>
      <c r="J249" t="s">
        <v>17</v>
      </c>
      <c r="L249">
        <v>125</v>
      </c>
      <c r="M249" s="2">
        <f>L249*4108</f>
        <v>513500</v>
      </c>
      <c r="N249" t="s">
        <v>17</v>
      </c>
      <c r="P249" t="s">
        <v>17</v>
      </c>
      <c r="R249" s="2">
        <f t="shared" si="17"/>
        <v>513500</v>
      </c>
    </row>
    <row r="250" spans="1:19" s="3" customFormat="1" x14ac:dyDescent="0.25">
      <c r="M250" s="3">
        <f>SUM(M244:M249)</f>
        <v>3214115</v>
      </c>
      <c r="R250" s="3">
        <f>SUM(R244:R249)</f>
        <v>3214115</v>
      </c>
      <c r="S250" s="3">
        <f>M250</f>
        <v>3214115</v>
      </c>
    </row>
    <row r="251" spans="1:19" x14ac:dyDescent="0.25">
      <c r="A251" t="s">
        <v>158</v>
      </c>
      <c r="B251" t="s">
        <v>159</v>
      </c>
      <c r="C251" t="s">
        <v>160</v>
      </c>
      <c r="D251" t="s">
        <v>17</v>
      </c>
      <c r="E251" t="s">
        <v>18</v>
      </c>
      <c r="F251" t="s">
        <v>19</v>
      </c>
      <c r="G251" t="s">
        <v>37</v>
      </c>
      <c r="H251" t="s">
        <v>17</v>
      </c>
      <c r="I251">
        <v>124</v>
      </c>
      <c r="J251" t="s">
        <v>17</v>
      </c>
      <c r="L251">
        <v>124</v>
      </c>
      <c r="M251" s="2">
        <f>L251*5384</f>
        <v>667616</v>
      </c>
      <c r="N251" t="s">
        <v>17</v>
      </c>
      <c r="P251" t="s">
        <v>17</v>
      </c>
      <c r="R251" s="2">
        <f t="shared" ref="R251:R256" si="18">K251+M251+O251+Q251</f>
        <v>667616</v>
      </c>
    </row>
    <row r="252" spans="1:19" x14ac:dyDescent="0.25">
      <c r="A252" t="s">
        <v>158</v>
      </c>
      <c r="B252" t="s">
        <v>159</v>
      </c>
      <c r="C252" t="s">
        <v>160</v>
      </c>
      <c r="D252" t="s">
        <v>17</v>
      </c>
      <c r="E252" t="s">
        <v>18</v>
      </c>
      <c r="F252" t="s">
        <v>19</v>
      </c>
      <c r="G252" t="s">
        <v>43</v>
      </c>
      <c r="H252" t="s">
        <v>17</v>
      </c>
      <c r="I252">
        <v>5</v>
      </c>
      <c r="J252" t="s">
        <v>17</v>
      </c>
      <c r="L252">
        <v>5</v>
      </c>
      <c r="M252" s="2">
        <f>L252*9153</f>
        <v>45765</v>
      </c>
      <c r="N252" t="s">
        <v>17</v>
      </c>
      <c r="P252" t="s">
        <v>17</v>
      </c>
      <c r="R252" s="2">
        <f t="shared" si="18"/>
        <v>45765</v>
      </c>
    </row>
    <row r="253" spans="1:19" x14ac:dyDescent="0.25">
      <c r="A253" t="s">
        <v>158</v>
      </c>
      <c r="B253" t="s">
        <v>159</v>
      </c>
      <c r="C253" t="s">
        <v>160</v>
      </c>
      <c r="D253" t="s">
        <v>17</v>
      </c>
      <c r="E253" t="s">
        <v>18</v>
      </c>
      <c r="F253" t="s">
        <v>19</v>
      </c>
      <c r="G253" t="s">
        <v>48</v>
      </c>
      <c r="H253" t="s">
        <v>17</v>
      </c>
      <c r="I253">
        <v>203</v>
      </c>
      <c r="J253" t="s">
        <v>17</v>
      </c>
      <c r="L253">
        <v>203</v>
      </c>
      <c r="M253" s="2">
        <f>L253*6547</f>
        <v>1329041</v>
      </c>
      <c r="N253" t="s">
        <v>17</v>
      </c>
      <c r="P253" t="s">
        <v>17</v>
      </c>
      <c r="R253" s="2">
        <f t="shared" si="18"/>
        <v>1329041</v>
      </c>
    </row>
    <row r="254" spans="1:19" x14ac:dyDescent="0.25">
      <c r="A254" t="s">
        <v>158</v>
      </c>
      <c r="B254" t="s">
        <v>159</v>
      </c>
      <c r="C254" t="s">
        <v>160</v>
      </c>
      <c r="D254" t="s">
        <v>17</v>
      </c>
      <c r="E254" t="s">
        <v>18</v>
      </c>
      <c r="F254" t="s">
        <v>19</v>
      </c>
      <c r="G254" t="s">
        <v>161</v>
      </c>
      <c r="H254" t="s">
        <v>17</v>
      </c>
      <c r="I254">
        <v>329</v>
      </c>
      <c r="J254" t="s">
        <v>17</v>
      </c>
      <c r="L254">
        <v>329</v>
      </c>
      <c r="M254" s="2">
        <f>L254*6547</f>
        <v>2153963</v>
      </c>
      <c r="N254" t="s">
        <v>17</v>
      </c>
      <c r="P254" t="s">
        <v>17</v>
      </c>
      <c r="R254" s="2">
        <f t="shared" si="18"/>
        <v>2153963</v>
      </c>
    </row>
    <row r="255" spans="1:19" x14ac:dyDescent="0.25">
      <c r="A255" t="s">
        <v>158</v>
      </c>
      <c r="B255" t="s">
        <v>159</v>
      </c>
      <c r="C255" t="s">
        <v>160</v>
      </c>
      <c r="D255" t="s">
        <v>17</v>
      </c>
      <c r="E255" t="s">
        <v>18</v>
      </c>
      <c r="F255" t="s">
        <v>19</v>
      </c>
      <c r="G255" t="s">
        <v>66</v>
      </c>
      <c r="H255" t="s">
        <v>17</v>
      </c>
      <c r="I255">
        <v>1</v>
      </c>
      <c r="J255" t="s">
        <v>17</v>
      </c>
      <c r="L255">
        <v>1</v>
      </c>
      <c r="M255" s="2">
        <f>L255*6984</f>
        <v>6984</v>
      </c>
      <c r="N255" t="s">
        <v>17</v>
      </c>
      <c r="P255" t="s">
        <v>17</v>
      </c>
      <c r="R255" s="2">
        <f t="shared" si="18"/>
        <v>6984</v>
      </c>
    </row>
    <row r="256" spans="1:19" x14ac:dyDescent="0.25">
      <c r="A256" t="s">
        <v>158</v>
      </c>
      <c r="B256" t="s">
        <v>159</v>
      </c>
      <c r="C256" t="s">
        <v>160</v>
      </c>
      <c r="D256" t="s">
        <v>17</v>
      </c>
      <c r="E256" t="s">
        <v>18</v>
      </c>
      <c r="F256" t="s">
        <v>19</v>
      </c>
      <c r="G256" t="s">
        <v>47</v>
      </c>
      <c r="H256" t="s">
        <v>17</v>
      </c>
      <c r="I256" t="s">
        <v>17</v>
      </c>
      <c r="J256" t="s">
        <v>17</v>
      </c>
      <c r="L256" t="s">
        <v>17</v>
      </c>
      <c r="M256" s="2">
        <v>0</v>
      </c>
      <c r="N256" t="s">
        <v>17</v>
      </c>
      <c r="P256" t="s">
        <v>17</v>
      </c>
      <c r="R256" s="2">
        <f t="shared" si="18"/>
        <v>0</v>
      </c>
    </row>
    <row r="257" spans="1:19" s="3" customFormat="1" x14ac:dyDescent="0.25">
      <c r="M257" s="3">
        <f>SUM(M251:M256)</f>
        <v>4203369</v>
      </c>
      <c r="R257" s="3">
        <f>SUM(R251:R256)</f>
        <v>4203369</v>
      </c>
      <c r="S257" s="3">
        <f>M257</f>
        <v>4203369</v>
      </c>
    </row>
    <row r="258" spans="1:19" x14ac:dyDescent="0.25">
      <c r="A258" t="s">
        <v>162</v>
      </c>
      <c r="B258" t="s">
        <v>163</v>
      </c>
      <c r="C258" t="s">
        <v>164</v>
      </c>
      <c r="D258" t="s">
        <v>17</v>
      </c>
      <c r="E258" t="s">
        <v>98</v>
      </c>
      <c r="F258" t="s">
        <v>19</v>
      </c>
      <c r="G258" t="s">
        <v>47</v>
      </c>
      <c r="H258">
        <v>109</v>
      </c>
      <c r="I258" t="s">
        <v>17</v>
      </c>
      <c r="J258">
        <v>109</v>
      </c>
      <c r="K258" s="2">
        <f>J258*3904</f>
        <v>425536</v>
      </c>
      <c r="L258" t="s">
        <v>17</v>
      </c>
      <c r="N258" t="s">
        <v>17</v>
      </c>
      <c r="P258" t="s">
        <v>17</v>
      </c>
      <c r="R258" s="2">
        <f>K258+M258+O258+Q258</f>
        <v>425536</v>
      </c>
    </row>
    <row r="259" spans="1:19" x14ac:dyDescent="0.25">
      <c r="A259" t="s">
        <v>162</v>
      </c>
      <c r="B259" t="s">
        <v>163</v>
      </c>
      <c r="C259" t="s">
        <v>164</v>
      </c>
      <c r="D259" t="s">
        <v>17</v>
      </c>
      <c r="E259" t="s">
        <v>98</v>
      </c>
      <c r="F259" t="s">
        <v>19</v>
      </c>
      <c r="G259" t="s">
        <v>66</v>
      </c>
      <c r="H259" t="s">
        <v>17</v>
      </c>
      <c r="I259" t="s">
        <v>17</v>
      </c>
      <c r="J259" t="s">
        <v>17</v>
      </c>
      <c r="L259" t="s">
        <v>17</v>
      </c>
      <c r="N259" t="s">
        <v>17</v>
      </c>
      <c r="P259" t="s">
        <v>17</v>
      </c>
      <c r="R259" s="2">
        <f t="shared" ref="R259:R322" si="19">K259+M259+O259+Q259</f>
        <v>0</v>
      </c>
    </row>
    <row r="260" spans="1:19" x14ac:dyDescent="0.25">
      <c r="A260" t="s">
        <v>162</v>
      </c>
      <c r="B260" t="s">
        <v>163</v>
      </c>
      <c r="C260" t="s">
        <v>164</v>
      </c>
      <c r="D260" t="s">
        <v>17</v>
      </c>
      <c r="E260" t="s">
        <v>98</v>
      </c>
      <c r="F260" t="s">
        <v>19</v>
      </c>
      <c r="G260" t="s">
        <v>41</v>
      </c>
      <c r="H260">
        <v>241</v>
      </c>
      <c r="I260" t="s">
        <v>17</v>
      </c>
      <c r="J260">
        <v>183</v>
      </c>
      <c r="K260" s="2">
        <f>J260*4895</f>
        <v>895785</v>
      </c>
      <c r="L260" t="s">
        <v>17</v>
      </c>
      <c r="N260">
        <v>58</v>
      </c>
      <c r="O260" s="2">
        <f>N260*5728</f>
        <v>332224</v>
      </c>
      <c r="P260" t="s">
        <v>17</v>
      </c>
      <c r="R260" s="2">
        <f t="shared" si="19"/>
        <v>1228009</v>
      </c>
    </row>
    <row r="261" spans="1:19" x14ac:dyDescent="0.25">
      <c r="A261" t="s">
        <v>162</v>
      </c>
      <c r="B261" t="s">
        <v>163</v>
      </c>
      <c r="C261" t="s">
        <v>164</v>
      </c>
      <c r="D261" t="s">
        <v>17</v>
      </c>
      <c r="E261" t="s">
        <v>98</v>
      </c>
      <c r="F261" t="s">
        <v>19</v>
      </c>
      <c r="G261" t="s">
        <v>37</v>
      </c>
      <c r="H261">
        <v>183</v>
      </c>
      <c r="I261" t="s">
        <v>17</v>
      </c>
      <c r="J261">
        <v>139</v>
      </c>
      <c r="K261" s="2">
        <f>J261*6192</f>
        <v>860688</v>
      </c>
      <c r="L261" t="s">
        <v>17</v>
      </c>
      <c r="N261">
        <v>44</v>
      </c>
      <c r="O261" s="2">
        <f>N261*7078</f>
        <v>311432</v>
      </c>
      <c r="P261" t="s">
        <v>17</v>
      </c>
      <c r="R261" s="2">
        <f t="shared" si="19"/>
        <v>1172120</v>
      </c>
    </row>
    <row r="262" spans="1:19" s="3" customFormat="1" x14ac:dyDescent="0.25">
      <c r="K262" s="3">
        <f>SUM(K258:K261)</f>
        <v>2182009</v>
      </c>
      <c r="O262" s="3">
        <f>SUM(O260:O261)</f>
        <v>643656</v>
      </c>
      <c r="R262" s="3">
        <f t="shared" si="19"/>
        <v>2825665</v>
      </c>
      <c r="S262" s="3">
        <f>K262+O262</f>
        <v>2825665</v>
      </c>
    </row>
    <row r="263" spans="1:19" x14ac:dyDescent="0.25">
      <c r="A263" t="s">
        <v>165</v>
      </c>
      <c r="B263" t="s">
        <v>166</v>
      </c>
      <c r="C263" t="s">
        <v>167</v>
      </c>
      <c r="D263" t="s">
        <v>154</v>
      </c>
      <c r="E263" t="s">
        <v>18</v>
      </c>
      <c r="F263" t="s">
        <v>19</v>
      </c>
      <c r="G263" t="s">
        <v>66</v>
      </c>
      <c r="H263" t="s">
        <v>17</v>
      </c>
      <c r="I263">
        <v>3</v>
      </c>
      <c r="J263" t="s">
        <v>17</v>
      </c>
      <c r="L263">
        <v>3</v>
      </c>
      <c r="M263" s="2">
        <f>L263*6984</f>
        <v>20952</v>
      </c>
      <c r="N263" t="s">
        <v>17</v>
      </c>
      <c r="P263" t="s">
        <v>17</v>
      </c>
      <c r="R263" s="2">
        <f t="shared" si="19"/>
        <v>20952</v>
      </c>
    </row>
    <row r="264" spans="1:19" x14ac:dyDescent="0.25">
      <c r="A264" t="s">
        <v>165</v>
      </c>
      <c r="B264" t="s">
        <v>166</v>
      </c>
      <c r="C264" t="s">
        <v>167</v>
      </c>
      <c r="D264" t="s">
        <v>154</v>
      </c>
      <c r="E264" t="s">
        <v>18</v>
      </c>
      <c r="F264" t="s">
        <v>19</v>
      </c>
      <c r="G264" t="s">
        <v>37</v>
      </c>
      <c r="H264" t="s">
        <v>17</v>
      </c>
      <c r="I264">
        <v>493</v>
      </c>
      <c r="J264" t="s">
        <v>17</v>
      </c>
      <c r="L264">
        <v>493</v>
      </c>
      <c r="M264" s="2">
        <f>L264*5384</f>
        <v>2654312</v>
      </c>
      <c r="N264" t="s">
        <v>17</v>
      </c>
      <c r="P264" t="s">
        <v>17</v>
      </c>
      <c r="R264" s="2">
        <f t="shared" si="19"/>
        <v>2654312</v>
      </c>
    </row>
    <row r="265" spans="1:19" x14ac:dyDescent="0.25">
      <c r="A265" t="s">
        <v>165</v>
      </c>
      <c r="B265" t="s">
        <v>166</v>
      </c>
      <c r="C265" t="s">
        <v>167</v>
      </c>
      <c r="D265" t="s">
        <v>154</v>
      </c>
      <c r="E265" t="s">
        <v>18</v>
      </c>
      <c r="F265" t="s">
        <v>19</v>
      </c>
      <c r="G265" t="s">
        <v>48</v>
      </c>
      <c r="H265" t="s">
        <v>17</v>
      </c>
      <c r="I265">
        <v>156</v>
      </c>
      <c r="J265" t="s">
        <v>17</v>
      </c>
      <c r="L265">
        <v>156</v>
      </c>
      <c r="M265" s="2">
        <f>L265*6547</f>
        <v>1021332</v>
      </c>
      <c r="N265" t="s">
        <v>17</v>
      </c>
      <c r="P265" t="s">
        <v>17</v>
      </c>
      <c r="R265" s="2">
        <f t="shared" si="19"/>
        <v>1021332</v>
      </c>
    </row>
    <row r="266" spans="1:19" x14ac:dyDescent="0.25">
      <c r="A266" t="s">
        <v>165</v>
      </c>
      <c r="B266" t="s">
        <v>166</v>
      </c>
      <c r="C266" t="s">
        <v>167</v>
      </c>
      <c r="D266" t="s">
        <v>154</v>
      </c>
      <c r="E266" t="s">
        <v>18</v>
      </c>
      <c r="F266" t="s">
        <v>19</v>
      </c>
      <c r="G266" t="s">
        <v>43</v>
      </c>
      <c r="H266" t="s">
        <v>17</v>
      </c>
      <c r="I266">
        <v>2</v>
      </c>
      <c r="J266" t="s">
        <v>17</v>
      </c>
      <c r="L266">
        <v>2</v>
      </c>
      <c r="M266" s="2">
        <f>L266*9153</f>
        <v>18306</v>
      </c>
      <c r="N266" t="s">
        <v>17</v>
      </c>
      <c r="P266" t="s">
        <v>17</v>
      </c>
      <c r="R266" s="2">
        <f t="shared" si="19"/>
        <v>18306</v>
      </c>
    </row>
    <row r="267" spans="1:19" x14ac:dyDescent="0.25">
      <c r="A267" t="s">
        <v>165</v>
      </c>
      <c r="B267" t="s">
        <v>166</v>
      </c>
      <c r="C267" t="s">
        <v>167</v>
      </c>
      <c r="D267" t="s">
        <v>154</v>
      </c>
      <c r="E267" t="s">
        <v>18</v>
      </c>
      <c r="F267" t="s">
        <v>19</v>
      </c>
      <c r="G267" t="s">
        <v>41</v>
      </c>
      <c r="H267" t="s">
        <v>17</v>
      </c>
      <c r="I267">
        <v>800</v>
      </c>
      <c r="J267" t="s">
        <v>17</v>
      </c>
      <c r="L267">
        <v>800</v>
      </c>
      <c r="M267" s="2">
        <f>L267*4108</f>
        <v>3286400</v>
      </c>
      <c r="N267" t="s">
        <v>17</v>
      </c>
      <c r="P267" t="s">
        <v>17</v>
      </c>
      <c r="R267" s="2">
        <f t="shared" si="19"/>
        <v>3286400</v>
      </c>
    </row>
    <row r="268" spans="1:19" x14ac:dyDescent="0.25">
      <c r="A268" t="s">
        <v>165</v>
      </c>
      <c r="B268" t="s">
        <v>166</v>
      </c>
      <c r="C268" t="s">
        <v>167</v>
      </c>
      <c r="D268" t="s">
        <v>154</v>
      </c>
      <c r="E268" t="s">
        <v>18</v>
      </c>
      <c r="F268" t="s">
        <v>19</v>
      </c>
      <c r="G268" t="s">
        <v>47</v>
      </c>
      <c r="H268" t="s">
        <v>17</v>
      </c>
      <c r="I268">
        <v>39</v>
      </c>
      <c r="J268" t="s">
        <v>17</v>
      </c>
      <c r="L268">
        <v>39</v>
      </c>
      <c r="M268" s="2">
        <f>L268*3570</f>
        <v>139230</v>
      </c>
      <c r="N268" t="s">
        <v>17</v>
      </c>
      <c r="P268" t="s">
        <v>17</v>
      </c>
      <c r="R268" s="2">
        <f t="shared" si="19"/>
        <v>139230</v>
      </c>
    </row>
    <row r="269" spans="1:19" s="3" customFormat="1" x14ac:dyDescent="0.25">
      <c r="M269" s="3">
        <f>SUM(M263:M268)</f>
        <v>7140532</v>
      </c>
      <c r="R269" s="3">
        <f t="shared" si="19"/>
        <v>7140532</v>
      </c>
      <c r="S269" s="3">
        <f>M269</f>
        <v>7140532</v>
      </c>
    </row>
    <row r="270" spans="1:19" x14ac:dyDescent="0.25">
      <c r="A270" t="s">
        <v>168</v>
      </c>
      <c r="B270" t="s">
        <v>169</v>
      </c>
      <c r="C270" t="s">
        <v>170</v>
      </c>
      <c r="D270" t="s">
        <v>17</v>
      </c>
      <c r="E270" t="s">
        <v>98</v>
      </c>
      <c r="F270" t="s">
        <v>19</v>
      </c>
      <c r="G270" t="s">
        <v>41</v>
      </c>
      <c r="H270">
        <v>280</v>
      </c>
      <c r="I270" t="s">
        <v>17</v>
      </c>
      <c r="J270">
        <v>280</v>
      </c>
      <c r="K270" s="2">
        <f>J270*4895</f>
        <v>1370600</v>
      </c>
      <c r="L270" t="s">
        <v>17</v>
      </c>
      <c r="N270" t="s">
        <v>17</v>
      </c>
      <c r="P270" t="s">
        <v>17</v>
      </c>
      <c r="R270" s="2">
        <f t="shared" si="19"/>
        <v>1370600</v>
      </c>
    </row>
    <row r="271" spans="1:19" x14ac:dyDescent="0.25">
      <c r="A271" t="s">
        <v>168</v>
      </c>
      <c r="B271" t="s">
        <v>169</v>
      </c>
      <c r="C271" t="s">
        <v>170</v>
      </c>
      <c r="D271" t="s">
        <v>17</v>
      </c>
      <c r="E271" t="s">
        <v>98</v>
      </c>
      <c r="F271" t="s">
        <v>19</v>
      </c>
      <c r="G271" t="s">
        <v>37</v>
      </c>
      <c r="H271">
        <v>227</v>
      </c>
      <c r="I271" t="s">
        <v>17</v>
      </c>
      <c r="J271">
        <v>227</v>
      </c>
      <c r="K271" s="2">
        <f>J271*6192</f>
        <v>1405584</v>
      </c>
      <c r="L271" t="s">
        <v>17</v>
      </c>
      <c r="N271" t="s">
        <v>17</v>
      </c>
      <c r="P271" t="s">
        <v>17</v>
      </c>
      <c r="R271" s="2">
        <f t="shared" si="19"/>
        <v>1405584</v>
      </c>
    </row>
    <row r="272" spans="1:19" x14ac:dyDescent="0.25">
      <c r="A272" t="s">
        <v>168</v>
      </c>
      <c r="B272" t="s">
        <v>169</v>
      </c>
      <c r="C272" t="s">
        <v>170</v>
      </c>
      <c r="D272" t="s">
        <v>17</v>
      </c>
      <c r="E272" t="s">
        <v>98</v>
      </c>
      <c r="F272" t="s">
        <v>19</v>
      </c>
      <c r="G272" t="s">
        <v>47</v>
      </c>
      <c r="H272">
        <v>142</v>
      </c>
      <c r="I272" t="s">
        <v>17</v>
      </c>
      <c r="J272">
        <v>142</v>
      </c>
      <c r="K272" s="2">
        <f>J272*3904</f>
        <v>554368</v>
      </c>
      <c r="L272" t="s">
        <v>17</v>
      </c>
      <c r="N272" t="s">
        <v>17</v>
      </c>
      <c r="P272" t="s">
        <v>17</v>
      </c>
      <c r="R272" s="2">
        <f t="shared" si="19"/>
        <v>554368</v>
      </c>
    </row>
    <row r="273" spans="1:19" s="3" customFormat="1" x14ac:dyDescent="0.25">
      <c r="K273" s="3">
        <f>SUM(K270:K272)</f>
        <v>3330552</v>
      </c>
      <c r="R273" s="3">
        <f t="shared" si="19"/>
        <v>3330552</v>
      </c>
      <c r="S273" s="3">
        <f>K273</f>
        <v>3330552</v>
      </c>
    </row>
    <row r="274" spans="1:19" x14ac:dyDescent="0.25">
      <c r="A274" t="s">
        <v>171</v>
      </c>
      <c r="B274" t="s">
        <v>172</v>
      </c>
      <c r="C274" t="s">
        <v>173</v>
      </c>
      <c r="D274" t="s">
        <v>17</v>
      </c>
      <c r="E274" t="s">
        <v>18</v>
      </c>
      <c r="F274" t="s">
        <v>19</v>
      </c>
      <c r="G274" t="s">
        <v>47</v>
      </c>
      <c r="H274" t="s">
        <v>17</v>
      </c>
      <c r="I274">
        <v>66</v>
      </c>
      <c r="J274" t="s">
        <v>17</v>
      </c>
      <c r="L274">
        <v>66</v>
      </c>
      <c r="M274" s="2">
        <f>L274*3570</f>
        <v>235620</v>
      </c>
      <c r="N274" t="s">
        <v>17</v>
      </c>
      <c r="P274" t="s">
        <v>17</v>
      </c>
      <c r="R274" s="2">
        <f t="shared" si="19"/>
        <v>235620</v>
      </c>
    </row>
    <row r="275" spans="1:19" x14ac:dyDescent="0.25">
      <c r="A275" t="s">
        <v>171</v>
      </c>
      <c r="B275" t="s">
        <v>172</v>
      </c>
      <c r="C275" t="s">
        <v>173</v>
      </c>
      <c r="D275" t="s">
        <v>17</v>
      </c>
      <c r="E275" t="s">
        <v>18</v>
      </c>
      <c r="F275" t="s">
        <v>19</v>
      </c>
      <c r="G275" t="s">
        <v>41</v>
      </c>
      <c r="H275" t="s">
        <v>17</v>
      </c>
      <c r="I275">
        <v>125</v>
      </c>
      <c r="J275" t="s">
        <v>17</v>
      </c>
      <c r="L275">
        <v>125</v>
      </c>
      <c r="M275" s="2">
        <f>L275*4108</f>
        <v>513500</v>
      </c>
      <c r="N275" t="s">
        <v>17</v>
      </c>
      <c r="P275" t="s">
        <v>17</v>
      </c>
      <c r="R275" s="2">
        <f t="shared" si="19"/>
        <v>513500</v>
      </c>
    </row>
    <row r="276" spans="1:19" x14ac:dyDescent="0.25">
      <c r="A276" t="s">
        <v>171</v>
      </c>
      <c r="B276" t="s">
        <v>172</v>
      </c>
      <c r="C276" t="s">
        <v>173</v>
      </c>
      <c r="D276" t="s">
        <v>17</v>
      </c>
      <c r="E276" t="s">
        <v>18</v>
      </c>
      <c r="F276" t="s">
        <v>19</v>
      </c>
      <c r="G276" t="s">
        <v>37</v>
      </c>
      <c r="H276" t="s">
        <v>17</v>
      </c>
      <c r="I276">
        <v>121</v>
      </c>
      <c r="J276" t="s">
        <v>17</v>
      </c>
      <c r="L276">
        <v>121</v>
      </c>
      <c r="M276" s="2">
        <f>L276*5384</f>
        <v>651464</v>
      </c>
      <c r="N276" t="s">
        <v>17</v>
      </c>
      <c r="P276" t="s">
        <v>17</v>
      </c>
      <c r="R276" s="2">
        <f t="shared" si="19"/>
        <v>651464</v>
      </c>
    </row>
    <row r="277" spans="1:19" s="3" customFormat="1" x14ac:dyDescent="0.25">
      <c r="M277" s="3">
        <f>SUM(M274:M276)</f>
        <v>1400584</v>
      </c>
      <c r="R277" s="3">
        <f t="shared" si="19"/>
        <v>1400584</v>
      </c>
      <c r="S277" s="3">
        <f>M277</f>
        <v>1400584</v>
      </c>
    </row>
    <row r="278" spans="1:19" x14ac:dyDescent="0.25">
      <c r="A278" t="s">
        <v>174</v>
      </c>
      <c r="B278" t="s">
        <v>175</v>
      </c>
      <c r="C278" t="s">
        <v>176</v>
      </c>
      <c r="D278" t="s">
        <v>154</v>
      </c>
      <c r="E278" t="s">
        <v>98</v>
      </c>
      <c r="F278" t="s">
        <v>19</v>
      </c>
      <c r="G278" t="s">
        <v>37</v>
      </c>
      <c r="H278">
        <v>196</v>
      </c>
      <c r="I278" t="s">
        <v>17</v>
      </c>
      <c r="J278">
        <v>196</v>
      </c>
      <c r="K278" s="2">
        <f>J278*6192</f>
        <v>1213632</v>
      </c>
      <c r="L278" t="s">
        <v>17</v>
      </c>
      <c r="N278" t="s">
        <v>17</v>
      </c>
      <c r="P278" t="s">
        <v>17</v>
      </c>
      <c r="R278" s="2">
        <f t="shared" si="19"/>
        <v>1213632</v>
      </c>
    </row>
    <row r="279" spans="1:19" x14ac:dyDescent="0.25">
      <c r="A279" t="s">
        <v>174</v>
      </c>
      <c r="B279" t="s">
        <v>175</v>
      </c>
      <c r="C279" t="s">
        <v>176</v>
      </c>
      <c r="D279" t="s">
        <v>154</v>
      </c>
      <c r="E279" t="s">
        <v>98</v>
      </c>
      <c r="F279" t="s">
        <v>19</v>
      </c>
      <c r="G279" t="s">
        <v>47</v>
      </c>
      <c r="H279">
        <v>123</v>
      </c>
      <c r="I279" t="s">
        <v>17</v>
      </c>
      <c r="J279">
        <v>123</v>
      </c>
      <c r="K279" s="2">
        <f>J279*3904</f>
        <v>480192</v>
      </c>
      <c r="L279" t="s">
        <v>17</v>
      </c>
      <c r="N279" t="s">
        <v>17</v>
      </c>
      <c r="P279" t="s">
        <v>17</v>
      </c>
      <c r="R279" s="2">
        <f t="shared" si="19"/>
        <v>480192</v>
      </c>
    </row>
    <row r="280" spans="1:19" x14ac:dyDescent="0.25">
      <c r="A280" t="s">
        <v>174</v>
      </c>
      <c r="B280" t="s">
        <v>175</v>
      </c>
      <c r="C280" t="s">
        <v>176</v>
      </c>
      <c r="D280" t="s">
        <v>154</v>
      </c>
      <c r="E280" t="s">
        <v>98</v>
      </c>
      <c r="F280" t="s">
        <v>19</v>
      </c>
      <c r="G280" t="s">
        <v>41</v>
      </c>
      <c r="H280">
        <v>251</v>
      </c>
      <c r="I280" t="s">
        <v>17</v>
      </c>
      <c r="J280">
        <v>251</v>
      </c>
      <c r="K280" s="2">
        <f>J280*4895</f>
        <v>1228645</v>
      </c>
      <c r="L280" t="s">
        <v>17</v>
      </c>
      <c r="N280" t="s">
        <v>17</v>
      </c>
      <c r="P280" t="s">
        <v>17</v>
      </c>
      <c r="R280" s="2">
        <f t="shared" si="19"/>
        <v>1228645</v>
      </c>
    </row>
    <row r="281" spans="1:19" s="3" customFormat="1" x14ac:dyDescent="0.25">
      <c r="K281" s="3">
        <f>SUM(K278:K280)</f>
        <v>2922469</v>
      </c>
      <c r="R281" s="3">
        <f t="shared" si="19"/>
        <v>2922469</v>
      </c>
      <c r="S281" s="3">
        <f>K281</f>
        <v>2922469</v>
      </c>
    </row>
    <row r="282" spans="1:19" x14ac:dyDescent="0.25">
      <c r="A282" t="s">
        <v>177</v>
      </c>
      <c r="B282" t="s">
        <v>178</v>
      </c>
      <c r="C282" t="s">
        <v>179</v>
      </c>
      <c r="D282" t="s">
        <v>17</v>
      </c>
      <c r="E282" t="s">
        <v>98</v>
      </c>
      <c r="F282" t="s">
        <v>19</v>
      </c>
      <c r="G282" t="s">
        <v>47</v>
      </c>
      <c r="H282">
        <v>53</v>
      </c>
      <c r="I282" t="s">
        <v>17</v>
      </c>
      <c r="J282">
        <v>29</v>
      </c>
      <c r="K282" s="2">
        <f>J282*3904</f>
        <v>113216</v>
      </c>
      <c r="L282" t="s">
        <v>17</v>
      </c>
      <c r="N282">
        <v>24</v>
      </c>
      <c r="O282" s="2">
        <f>N282*3904</f>
        <v>93696</v>
      </c>
      <c r="P282" t="s">
        <v>17</v>
      </c>
      <c r="R282" s="2">
        <f t="shared" si="19"/>
        <v>206912</v>
      </c>
    </row>
    <row r="283" spans="1:19" x14ac:dyDescent="0.25">
      <c r="A283" t="s">
        <v>177</v>
      </c>
      <c r="B283" t="s">
        <v>178</v>
      </c>
      <c r="C283" t="s">
        <v>179</v>
      </c>
      <c r="D283" t="s">
        <v>17</v>
      </c>
      <c r="E283" t="s">
        <v>98</v>
      </c>
      <c r="F283" t="s">
        <v>19</v>
      </c>
      <c r="G283" t="s">
        <v>37</v>
      </c>
      <c r="H283">
        <v>110</v>
      </c>
      <c r="I283" t="s">
        <v>17</v>
      </c>
      <c r="J283" t="s">
        <v>17</v>
      </c>
      <c r="L283" t="s">
        <v>17</v>
      </c>
      <c r="N283">
        <v>110</v>
      </c>
      <c r="O283" s="2">
        <f>N283*7078</f>
        <v>778580</v>
      </c>
      <c r="P283" t="s">
        <v>17</v>
      </c>
      <c r="R283" s="2">
        <f t="shared" si="19"/>
        <v>778580</v>
      </c>
    </row>
    <row r="284" spans="1:19" x14ac:dyDescent="0.25">
      <c r="A284" t="s">
        <v>177</v>
      </c>
      <c r="B284" t="s">
        <v>178</v>
      </c>
      <c r="C284" t="s">
        <v>179</v>
      </c>
      <c r="D284" t="s">
        <v>17</v>
      </c>
      <c r="E284" t="s">
        <v>98</v>
      </c>
      <c r="F284" t="s">
        <v>19</v>
      </c>
      <c r="G284" t="s">
        <v>41</v>
      </c>
      <c r="H284">
        <v>138</v>
      </c>
      <c r="I284" t="s">
        <v>17</v>
      </c>
      <c r="J284" t="s">
        <v>17</v>
      </c>
      <c r="L284" t="s">
        <v>17</v>
      </c>
      <c r="N284">
        <v>138</v>
      </c>
      <c r="O284" s="2">
        <f>N284*5728</f>
        <v>790464</v>
      </c>
      <c r="P284" t="s">
        <v>17</v>
      </c>
      <c r="R284" s="2">
        <f t="shared" si="19"/>
        <v>790464</v>
      </c>
    </row>
    <row r="285" spans="1:19" s="3" customFormat="1" x14ac:dyDescent="0.25">
      <c r="K285" s="3">
        <f>K282</f>
        <v>113216</v>
      </c>
      <c r="O285" s="3">
        <f>SUM(O282:O284)</f>
        <v>1662740</v>
      </c>
      <c r="R285" s="3">
        <f t="shared" si="19"/>
        <v>1775956</v>
      </c>
      <c r="S285" s="3">
        <f>K285+O285</f>
        <v>1775956</v>
      </c>
    </row>
    <row r="286" spans="1:19" x14ac:dyDescent="0.25">
      <c r="A286" t="s">
        <v>180</v>
      </c>
      <c r="B286" t="s">
        <v>181</v>
      </c>
      <c r="C286" t="s">
        <v>182</v>
      </c>
      <c r="D286" t="s">
        <v>154</v>
      </c>
      <c r="E286" t="s">
        <v>98</v>
      </c>
      <c r="F286" t="s">
        <v>19</v>
      </c>
      <c r="G286" t="s">
        <v>43</v>
      </c>
      <c r="H286">
        <v>1</v>
      </c>
      <c r="I286" t="s">
        <v>17</v>
      </c>
      <c r="J286">
        <v>1</v>
      </c>
      <c r="K286" s="2">
        <f>J286*9153</f>
        <v>9153</v>
      </c>
      <c r="L286" t="s">
        <v>17</v>
      </c>
      <c r="N286" t="s">
        <v>17</v>
      </c>
      <c r="P286" t="s">
        <v>17</v>
      </c>
      <c r="R286" s="2">
        <f t="shared" si="19"/>
        <v>9153</v>
      </c>
    </row>
    <row r="287" spans="1:19" x14ac:dyDescent="0.25">
      <c r="A287" t="s">
        <v>180</v>
      </c>
      <c r="B287" t="s">
        <v>181</v>
      </c>
      <c r="C287" t="s">
        <v>182</v>
      </c>
      <c r="D287" t="s">
        <v>154</v>
      </c>
      <c r="E287" t="s">
        <v>98</v>
      </c>
      <c r="F287" t="s">
        <v>19</v>
      </c>
      <c r="G287" t="s">
        <v>41</v>
      </c>
      <c r="H287">
        <v>174</v>
      </c>
      <c r="I287" t="s">
        <v>17</v>
      </c>
      <c r="J287">
        <v>174</v>
      </c>
      <c r="K287" s="2">
        <f>J287*4895</f>
        <v>851730</v>
      </c>
      <c r="L287" t="s">
        <v>17</v>
      </c>
      <c r="N287" t="s">
        <v>17</v>
      </c>
      <c r="P287" t="s">
        <v>17</v>
      </c>
      <c r="R287" s="2">
        <f t="shared" si="19"/>
        <v>851730</v>
      </c>
    </row>
    <row r="288" spans="1:19" x14ac:dyDescent="0.25">
      <c r="A288" t="s">
        <v>180</v>
      </c>
      <c r="B288" t="s">
        <v>181</v>
      </c>
      <c r="C288" t="s">
        <v>182</v>
      </c>
      <c r="D288" t="s">
        <v>154</v>
      </c>
      <c r="E288" t="s">
        <v>98</v>
      </c>
      <c r="F288" t="s">
        <v>19</v>
      </c>
      <c r="G288" t="s">
        <v>37</v>
      </c>
      <c r="H288">
        <v>156</v>
      </c>
      <c r="I288" t="s">
        <v>17</v>
      </c>
      <c r="J288">
        <v>156</v>
      </c>
      <c r="K288" s="2">
        <f>J288*6192</f>
        <v>965952</v>
      </c>
      <c r="L288" t="s">
        <v>17</v>
      </c>
      <c r="N288" t="s">
        <v>17</v>
      </c>
      <c r="P288" t="s">
        <v>17</v>
      </c>
      <c r="R288" s="2">
        <f t="shared" si="19"/>
        <v>965952</v>
      </c>
    </row>
    <row r="289" spans="1:19" s="3" customFormat="1" x14ac:dyDescent="0.25">
      <c r="K289" s="3">
        <f>SUM(K286:K288)</f>
        <v>1826835</v>
      </c>
      <c r="R289" s="3">
        <f t="shared" si="19"/>
        <v>1826835</v>
      </c>
      <c r="S289" s="3">
        <f>K289</f>
        <v>1826835</v>
      </c>
    </row>
    <row r="290" spans="1:19" x14ac:dyDescent="0.25">
      <c r="A290" t="s">
        <v>183</v>
      </c>
      <c r="B290" t="s">
        <v>184</v>
      </c>
      <c r="C290" t="s">
        <v>185</v>
      </c>
      <c r="D290" t="s">
        <v>154</v>
      </c>
      <c r="E290" t="s">
        <v>98</v>
      </c>
      <c r="F290" t="s">
        <v>19</v>
      </c>
      <c r="G290" t="s">
        <v>66</v>
      </c>
      <c r="H290" t="s">
        <v>17</v>
      </c>
      <c r="I290" t="s">
        <v>17</v>
      </c>
      <c r="J290" t="s">
        <v>17</v>
      </c>
      <c r="L290" t="s">
        <v>17</v>
      </c>
      <c r="N290" t="s">
        <v>17</v>
      </c>
      <c r="P290" t="s">
        <v>17</v>
      </c>
      <c r="R290" s="2">
        <f t="shared" si="19"/>
        <v>0</v>
      </c>
    </row>
    <row r="291" spans="1:19" x14ac:dyDescent="0.25">
      <c r="A291" t="s">
        <v>183</v>
      </c>
      <c r="B291" t="s">
        <v>184</v>
      </c>
      <c r="C291" t="s">
        <v>185</v>
      </c>
      <c r="D291" t="s">
        <v>154</v>
      </c>
      <c r="E291" t="s">
        <v>98</v>
      </c>
      <c r="F291" t="s">
        <v>19</v>
      </c>
      <c r="G291" t="s">
        <v>161</v>
      </c>
      <c r="H291" t="s">
        <v>17</v>
      </c>
      <c r="I291" t="s">
        <v>17</v>
      </c>
      <c r="J291" t="s">
        <v>17</v>
      </c>
      <c r="L291" t="s">
        <v>17</v>
      </c>
      <c r="N291" t="s">
        <v>17</v>
      </c>
      <c r="P291" t="s">
        <v>17</v>
      </c>
      <c r="R291" s="2">
        <f t="shared" si="19"/>
        <v>0</v>
      </c>
    </row>
    <row r="292" spans="1:19" x14ac:dyDescent="0.25">
      <c r="A292" t="s">
        <v>183</v>
      </c>
      <c r="B292" t="s">
        <v>184</v>
      </c>
      <c r="C292" t="s">
        <v>185</v>
      </c>
      <c r="D292" t="s">
        <v>154</v>
      </c>
      <c r="E292" t="s">
        <v>98</v>
      </c>
      <c r="F292" t="s">
        <v>19</v>
      </c>
      <c r="G292" t="s">
        <v>37</v>
      </c>
      <c r="H292">
        <v>75</v>
      </c>
      <c r="I292" t="s">
        <v>17</v>
      </c>
      <c r="J292">
        <v>75</v>
      </c>
      <c r="K292" s="2">
        <f>J292*6192</f>
        <v>464400</v>
      </c>
      <c r="L292" t="s">
        <v>17</v>
      </c>
      <c r="N292" t="s">
        <v>17</v>
      </c>
      <c r="P292" t="s">
        <v>17</v>
      </c>
      <c r="R292" s="2">
        <f t="shared" si="19"/>
        <v>464400</v>
      </c>
    </row>
    <row r="293" spans="1:19" x14ac:dyDescent="0.25">
      <c r="A293" t="s">
        <v>183</v>
      </c>
      <c r="B293" t="s">
        <v>184</v>
      </c>
      <c r="C293" t="s">
        <v>185</v>
      </c>
      <c r="D293" t="s">
        <v>154</v>
      </c>
      <c r="E293" t="s">
        <v>98</v>
      </c>
      <c r="F293" t="s">
        <v>19</v>
      </c>
      <c r="G293" t="s">
        <v>93</v>
      </c>
      <c r="H293" t="s">
        <v>17</v>
      </c>
      <c r="I293" t="s">
        <v>17</v>
      </c>
      <c r="J293" t="s">
        <v>17</v>
      </c>
      <c r="L293" t="s">
        <v>17</v>
      </c>
      <c r="N293" t="s">
        <v>17</v>
      </c>
      <c r="P293" t="s">
        <v>17</v>
      </c>
      <c r="R293" s="2">
        <f t="shared" si="19"/>
        <v>0</v>
      </c>
    </row>
    <row r="294" spans="1:19" x14ac:dyDescent="0.25">
      <c r="A294" t="s">
        <v>183</v>
      </c>
      <c r="B294" t="s">
        <v>184</v>
      </c>
      <c r="C294" t="s">
        <v>185</v>
      </c>
      <c r="D294" t="s">
        <v>154</v>
      </c>
      <c r="E294" t="s">
        <v>98</v>
      </c>
      <c r="F294" t="s">
        <v>19</v>
      </c>
      <c r="G294" t="s">
        <v>41</v>
      </c>
      <c r="H294">
        <v>79</v>
      </c>
      <c r="I294" t="s">
        <v>17</v>
      </c>
      <c r="J294">
        <v>79</v>
      </c>
      <c r="K294" s="2">
        <f>J294*4895</f>
        <v>386705</v>
      </c>
      <c r="L294" t="s">
        <v>17</v>
      </c>
      <c r="N294" t="s">
        <v>17</v>
      </c>
      <c r="P294" t="s">
        <v>17</v>
      </c>
      <c r="R294" s="2">
        <f t="shared" si="19"/>
        <v>386705</v>
      </c>
    </row>
    <row r="295" spans="1:19" x14ac:dyDescent="0.25">
      <c r="A295" t="s">
        <v>183</v>
      </c>
      <c r="B295" t="s">
        <v>184</v>
      </c>
      <c r="C295" t="s">
        <v>185</v>
      </c>
      <c r="D295" t="s">
        <v>154</v>
      </c>
      <c r="E295" t="s">
        <v>98</v>
      </c>
      <c r="F295" t="s">
        <v>19</v>
      </c>
      <c r="G295" t="s">
        <v>47</v>
      </c>
      <c r="H295">
        <v>37</v>
      </c>
      <c r="I295" t="s">
        <v>17</v>
      </c>
      <c r="J295">
        <v>37</v>
      </c>
      <c r="K295" s="2">
        <f>J295*3904</f>
        <v>144448</v>
      </c>
      <c r="L295" t="s">
        <v>17</v>
      </c>
      <c r="N295" t="s">
        <v>17</v>
      </c>
      <c r="P295" t="s">
        <v>17</v>
      </c>
      <c r="R295" s="2">
        <f t="shared" si="19"/>
        <v>144448</v>
      </c>
    </row>
    <row r="296" spans="1:19" x14ac:dyDescent="0.25">
      <c r="A296" t="s">
        <v>183</v>
      </c>
      <c r="B296" t="s">
        <v>184</v>
      </c>
      <c r="C296" t="s">
        <v>185</v>
      </c>
      <c r="D296" t="s">
        <v>154</v>
      </c>
      <c r="E296" t="s">
        <v>98</v>
      </c>
      <c r="F296" t="s">
        <v>19</v>
      </c>
      <c r="G296" t="s">
        <v>110</v>
      </c>
      <c r="H296" t="s">
        <v>17</v>
      </c>
      <c r="I296" t="s">
        <v>17</v>
      </c>
      <c r="J296" t="s">
        <v>17</v>
      </c>
      <c r="L296" t="s">
        <v>17</v>
      </c>
      <c r="N296" t="s">
        <v>17</v>
      </c>
      <c r="P296" t="s">
        <v>17</v>
      </c>
      <c r="R296" s="2">
        <f t="shared" si="19"/>
        <v>0</v>
      </c>
    </row>
    <row r="297" spans="1:19" x14ac:dyDescent="0.25">
      <c r="A297" t="s">
        <v>183</v>
      </c>
      <c r="B297" t="s">
        <v>184</v>
      </c>
      <c r="C297" t="s">
        <v>185</v>
      </c>
      <c r="D297" t="s">
        <v>154</v>
      </c>
      <c r="E297" t="s">
        <v>98</v>
      </c>
      <c r="F297" t="s">
        <v>19</v>
      </c>
      <c r="G297" t="s">
        <v>43</v>
      </c>
      <c r="H297">
        <v>3</v>
      </c>
      <c r="I297" t="s">
        <v>17</v>
      </c>
      <c r="J297">
        <v>3</v>
      </c>
      <c r="K297" s="2">
        <f>J297*9153</f>
        <v>27459</v>
      </c>
      <c r="L297" t="s">
        <v>17</v>
      </c>
      <c r="N297" t="s">
        <v>17</v>
      </c>
      <c r="P297" t="s">
        <v>17</v>
      </c>
      <c r="R297" s="2">
        <f t="shared" si="19"/>
        <v>27459</v>
      </c>
    </row>
    <row r="298" spans="1:19" s="3" customFormat="1" x14ac:dyDescent="0.25">
      <c r="K298" s="3">
        <f>SUM(K290:K297)</f>
        <v>1023012</v>
      </c>
      <c r="R298" s="3">
        <f t="shared" si="19"/>
        <v>1023012</v>
      </c>
      <c r="S298" s="3">
        <f>K298</f>
        <v>1023012</v>
      </c>
    </row>
    <row r="299" spans="1:19" x14ac:dyDescent="0.25">
      <c r="A299" t="s">
        <v>186</v>
      </c>
      <c r="B299" t="s">
        <v>187</v>
      </c>
      <c r="C299" t="s">
        <v>188</v>
      </c>
      <c r="D299" t="s">
        <v>17</v>
      </c>
      <c r="E299" t="s">
        <v>98</v>
      </c>
      <c r="F299" t="s">
        <v>19</v>
      </c>
      <c r="G299" t="s">
        <v>41</v>
      </c>
      <c r="H299">
        <v>162</v>
      </c>
      <c r="I299" t="s">
        <v>17</v>
      </c>
      <c r="J299">
        <v>55</v>
      </c>
      <c r="K299" s="2">
        <f>J299*4895</f>
        <v>269225</v>
      </c>
      <c r="L299" t="s">
        <v>17</v>
      </c>
      <c r="N299">
        <v>107</v>
      </c>
      <c r="O299" s="2">
        <f>N299*5728</f>
        <v>612896</v>
      </c>
      <c r="P299" t="s">
        <v>17</v>
      </c>
      <c r="R299" s="2">
        <f t="shared" si="19"/>
        <v>882121</v>
      </c>
    </row>
    <row r="300" spans="1:19" x14ac:dyDescent="0.25">
      <c r="A300" t="s">
        <v>186</v>
      </c>
      <c r="B300" t="s">
        <v>187</v>
      </c>
      <c r="C300" t="s">
        <v>188</v>
      </c>
      <c r="D300" t="s">
        <v>17</v>
      </c>
      <c r="E300" t="s">
        <v>98</v>
      </c>
      <c r="F300" t="s">
        <v>19</v>
      </c>
      <c r="G300" t="s">
        <v>37</v>
      </c>
      <c r="H300">
        <v>119</v>
      </c>
      <c r="I300" t="s">
        <v>17</v>
      </c>
      <c r="J300">
        <v>47</v>
      </c>
      <c r="K300" s="2">
        <f>J300*6192</f>
        <v>291024</v>
      </c>
      <c r="L300" t="s">
        <v>17</v>
      </c>
      <c r="N300">
        <v>72</v>
      </c>
      <c r="O300" s="2">
        <f>N300*7078</f>
        <v>509616</v>
      </c>
      <c r="P300" t="s">
        <v>17</v>
      </c>
      <c r="R300" s="2">
        <f t="shared" si="19"/>
        <v>800640</v>
      </c>
    </row>
    <row r="301" spans="1:19" x14ac:dyDescent="0.25">
      <c r="A301" t="s">
        <v>186</v>
      </c>
      <c r="B301" t="s">
        <v>187</v>
      </c>
      <c r="C301" t="s">
        <v>188</v>
      </c>
      <c r="D301" t="s">
        <v>17</v>
      </c>
      <c r="E301" t="s">
        <v>98</v>
      </c>
      <c r="F301" t="s">
        <v>19</v>
      </c>
      <c r="G301" t="s">
        <v>47</v>
      </c>
      <c r="H301">
        <v>57</v>
      </c>
      <c r="I301" t="s">
        <v>17</v>
      </c>
      <c r="J301">
        <v>57</v>
      </c>
      <c r="K301" s="2">
        <f>J301*3904</f>
        <v>222528</v>
      </c>
      <c r="L301" t="s">
        <v>17</v>
      </c>
      <c r="N301" t="s">
        <v>17</v>
      </c>
      <c r="O301" s="2">
        <v>0</v>
      </c>
      <c r="P301" t="s">
        <v>17</v>
      </c>
      <c r="R301" s="2">
        <f t="shared" si="19"/>
        <v>222528</v>
      </c>
    </row>
    <row r="302" spans="1:19" s="3" customFormat="1" x14ac:dyDescent="0.25">
      <c r="K302" s="3">
        <f>SUM(K299:K301)</f>
        <v>782777</v>
      </c>
      <c r="O302" s="3">
        <f>SUM(O299:O301)</f>
        <v>1122512</v>
      </c>
      <c r="R302" s="3">
        <f t="shared" si="19"/>
        <v>1905289</v>
      </c>
      <c r="S302" s="3">
        <f>K302+O302</f>
        <v>1905289</v>
      </c>
    </row>
    <row r="303" spans="1:19" x14ac:dyDescent="0.25">
      <c r="A303" t="s">
        <v>189</v>
      </c>
      <c r="B303" t="s">
        <v>190</v>
      </c>
      <c r="C303" t="s">
        <v>191</v>
      </c>
      <c r="D303" t="s">
        <v>154</v>
      </c>
      <c r="E303" t="s">
        <v>98</v>
      </c>
      <c r="F303" t="s">
        <v>19</v>
      </c>
      <c r="G303" t="s">
        <v>47</v>
      </c>
      <c r="H303">
        <v>98</v>
      </c>
      <c r="I303" t="s">
        <v>17</v>
      </c>
      <c r="J303">
        <v>98</v>
      </c>
      <c r="K303" s="2">
        <f>J303*3904</f>
        <v>382592</v>
      </c>
      <c r="L303" t="s">
        <v>17</v>
      </c>
      <c r="N303" t="s">
        <v>17</v>
      </c>
      <c r="P303" t="s">
        <v>17</v>
      </c>
      <c r="R303" s="2">
        <f t="shared" si="19"/>
        <v>382592</v>
      </c>
    </row>
    <row r="304" spans="1:19" x14ac:dyDescent="0.25">
      <c r="A304" t="s">
        <v>189</v>
      </c>
      <c r="B304" t="s">
        <v>190</v>
      </c>
      <c r="C304" t="s">
        <v>191</v>
      </c>
      <c r="D304" t="s">
        <v>154</v>
      </c>
      <c r="E304" t="s">
        <v>98</v>
      </c>
      <c r="F304" t="s">
        <v>19</v>
      </c>
      <c r="G304" t="s">
        <v>41</v>
      </c>
      <c r="H304">
        <v>163</v>
      </c>
      <c r="I304" t="s">
        <v>17</v>
      </c>
      <c r="J304">
        <v>163</v>
      </c>
      <c r="K304" s="2">
        <f>J304*4895</f>
        <v>797885</v>
      </c>
      <c r="L304" t="s">
        <v>17</v>
      </c>
      <c r="N304" t="s">
        <v>17</v>
      </c>
      <c r="P304" t="s">
        <v>17</v>
      </c>
      <c r="R304" s="2">
        <f t="shared" si="19"/>
        <v>797885</v>
      </c>
    </row>
    <row r="305" spans="1:19" x14ac:dyDescent="0.25">
      <c r="A305" t="s">
        <v>189</v>
      </c>
      <c r="B305" t="s">
        <v>190</v>
      </c>
      <c r="C305" t="s">
        <v>191</v>
      </c>
      <c r="D305" t="s">
        <v>154</v>
      </c>
      <c r="E305" t="s">
        <v>98</v>
      </c>
      <c r="F305" t="s">
        <v>19</v>
      </c>
      <c r="G305" t="s">
        <v>66</v>
      </c>
      <c r="H305">
        <v>3</v>
      </c>
      <c r="I305" t="s">
        <v>17</v>
      </c>
      <c r="J305">
        <v>3</v>
      </c>
      <c r="K305" s="2">
        <f>J305*6984</f>
        <v>20952</v>
      </c>
      <c r="L305" t="s">
        <v>17</v>
      </c>
      <c r="N305" t="s">
        <v>17</v>
      </c>
      <c r="P305" t="s">
        <v>17</v>
      </c>
      <c r="R305" s="2">
        <f t="shared" si="19"/>
        <v>20952</v>
      </c>
    </row>
    <row r="306" spans="1:19" x14ac:dyDescent="0.25">
      <c r="A306" t="s">
        <v>189</v>
      </c>
      <c r="B306" t="s">
        <v>190</v>
      </c>
      <c r="C306" t="s">
        <v>191</v>
      </c>
      <c r="D306" t="s">
        <v>154</v>
      </c>
      <c r="E306" t="s">
        <v>98</v>
      </c>
      <c r="F306" t="s">
        <v>19</v>
      </c>
      <c r="G306" t="s">
        <v>43</v>
      </c>
      <c r="H306">
        <v>1</v>
      </c>
      <c r="I306" t="s">
        <v>17</v>
      </c>
      <c r="J306">
        <v>1</v>
      </c>
      <c r="K306" s="2">
        <f>J306*9153</f>
        <v>9153</v>
      </c>
      <c r="L306" t="s">
        <v>17</v>
      </c>
      <c r="N306" t="s">
        <v>17</v>
      </c>
      <c r="P306" t="s">
        <v>17</v>
      </c>
      <c r="R306" s="2">
        <f t="shared" si="19"/>
        <v>9153</v>
      </c>
    </row>
    <row r="307" spans="1:19" x14ac:dyDescent="0.25">
      <c r="A307" t="s">
        <v>189</v>
      </c>
      <c r="B307" t="s">
        <v>190</v>
      </c>
      <c r="C307" t="s">
        <v>191</v>
      </c>
      <c r="D307" t="s">
        <v>154</v>
      </c>
      <c r="E307" t="s">
        <v>98</v>
      </c>
      <c r="F307" t="s">
        <v>19</v>
      </c>
      <c r="G307" t="s">
        <v>37</v>
      </c>
      <c r="H307">
        <v>199</v>
      </c>
      <c r="I307" t="s">
        <v>17</v>
      </c>
      <c r="J307">
        <v>199</v>
      </c>
      <c r="K307" s="2">
        <f>J307*6192</f>
        <v>1232208</v>
      </c>
      <c r="L307" t="s">
        <v>17</v>
      </c>
      <c r="N307" t="s">
        <v>17</v>
      </c>
      <c r="P307" t="s">
        <v>17</v>
      </c>
      <c r="R307" s="2">
        <f t="shared" si="19"/>
        <v>1232208</v>
      </c>
    </row>
    <row r="308" spans="1:19" s="3" customFormat="1" x14ac:dyDescent="0.25">
      <c r="K308" s="3">
        <f>SUM(K303:K307)</f>
        <v>2442790</v>
      </c>
      <c r="R308" s="3">
        <f t="shared" si="19"/>
        <v>2442790</v>
      </c>
      <c r="S308" s="3">
        <f>K308</f>
        <v>2442790</v>
      </c>
    </row>
    <row r="309" spans="1:19" x14ac:dyDescent="0.25">
      <c r="A309" t="s">
        <v>192</v>
      </c>
      <c r="B309" t="s">
        <v>193</v>
      </c>
      <c r="C309" t="s">
        <v>194</v>
      </c>
      <c r="D309" t="s">
        <v>154</v>
      </c>
      <c r="E309" t="s">
        <v>98</v>
      </c>
      <c r="F309" t="s">
        <v>19</v>
      </c>
      <c r="G309" t="s">
        <v>37</v>
      </c>
      <c r="H309">
        <v>192</v>
      </c>
      <c r="I309" t="s">
        <v>17</v>
      </c>
      <c r="J309">
        <v>192</v>
      </c>
      <c r="K309" s="2">
        <f>J309*6192</f>
        <v>1188864</v>
      </c>
      <c r="L309" t="s">
        <v>17</v>
      </c>
      <c r="N309" t="s">
        <v>17</v>
      </c>
      <c r="P309" t="s">
        <v>17</v>
      </c>
      <c r="R309" s="2">
        <f t="shared" si="19"/>
        <v>1188864</v>
      </c>
    </row>
    <row r="310" spans="1:19" x14ac:dyDescent="0.25">
      <c r="A310" t="s">
        <v>192</v>
      </c>
      <c r="B310" t="s">
        <v>193</v>
      </c>
      <c r="C310" t="s">
        <v>194</v>
      </c>
      <c r="D310" t="s">
        <v>154</v>
      </c>
      <c r="E310" t="s">
        <v>98</v>
      </c>
      <c r="F310" t="s">
        <v>19</v>
      </c>
      <c r="G310" t="s">
        <v>41</v>
      </c>
      <c r="H310">
        <v>201</v>
      </c>
      <c r="I310" t="s">
        <v>17</v>
      </c>
      <c r="J310">
        <v>201</v>
      </c>
      <c r="K310" s="2">
        <f>J310*4895</f>
        <v>983895</v>
      </c>
      <c r="L310" t="s">
        <v>17</v>
      </c>
      <c r="N310" t="s">
        <v>17</v>
      </c>
      <c r="P310" t="s">
        <v>17</v>
      </c>
      <c r="R310" s="2">
        <f t="shared" si="19"/>
        <v>983895</v>
      </c>
    </row>
    <row r="311" spans="1:19" x14ac:dyDescent="0.25">
      <c r="A311" t="s">
        <v>192</v>
      </c>
      <c r="B311" t="s">
        <v>193</v>
      </c>
      <c r="C311" t="s">
        <v>194</v>
      </c>
      <c r="D311" t="s">
        <v>154</v>
      </c>
      <c r="E311" t="s">
        <v>98</v>
      </c>
      <c r="F311" t="s">
        <v>19</v>
      </c>
      <c r="G311" t="s">
        <v>47</v>
      </c>
      <c r="H311">
        <v>122</v>
      </c>
      <c r="I311" t="s">
        <v>17</v>
      </c>
      <c r="J311">
        <v>122</v>
      </c>
      <c r="K311" s="2">
        <f>J311*3904</f>
        <v>476288</v>
      </c>
      <c r="L311" t="s">
        <v>17</v>
      </c>
      <c r="N311" t="s">
        <v>17</v>
      </c>
      <c r="P311" t="s">
        <v>17</v>
      </c>
      <c r="R311" s="2">
        <f t="shared" si="19"/>
        <v>476288</v>
      </c>
    </row>
    <row r="312" spans="1:19" x14ac:dyDescent="0.25">
      <c r="A312" t="s">
        <v>192</v>
      </c>
      <c r="B312" t="s">
        <v>193</v>
      </c>
      <c r="C312" t="s">
        <v>194</v>
      </c>
      <c r="D312" t="s">
        <v>154</v>
      </c>
      <c r="E312" t="s">
        <v>98</v>
      </c>
      <c r="F312" t="s">
        <v>19</v>
      </c>
      <c r="G312" t="s">
        <v>43</v>
      </c>
      <c r="H312">
        <v>1</v>
      </c>
      <c r="I312" t="s">
        <v>17</v>
      </c>
      <c r="J312">
        <v>1</v>
      </c>
      <c r="K312" s="2">
        <f>J312*9153</f>
        <v>9153</v>
      </c>
      <c r="L312" t="s">
        <v>17</v>
      </c>
      <c r="N312" t="s">
        <v>17</v>
      </c>
      <c r="P312" t="s">
        <v>17</v>
      </c>
      <c r="R312" s="2">
        <f t="shared" si="19"/>
        <v>9153</v>
      </c>
    </row>
    <row r="313" spans="1:19" x14ac:dyDescent="0.25">
      <c r="A313" t="s">
        <v>192</v>
      </c>
      <c r="B313" t="s">
        <v>193</v>
      </c>
      <c r="C313" t="s">
        <v>194</v>
      </c>
      <c r="D313" t="s">
        <v>154</v>
      </c>
      <c r="E313" t="s">
        <v>98</v>
      </c>
      <c r="F313" t="s">
        <v>19</v>
      </c>
      <c r="G313" t="s">
        <v>66</v>
      </c>
      <c r="H313">
        <v>1</v>
      </c>
      <c r="I313" t="s">
        <v>17</v>
      </c>
      <c r="J313">
        <v>1</v>
      </c>
      <c r="K313" s="2">
        <f>J313*6984</f>
        <v>6984</v>
      </c>
      <c r="L313" t="s">
        <v>17</v>
      </c>
      <c r="N313" t="s">
        <v>17</v>
      </c>
      <c r="P313" t="s">
        <v>17</v>
      </c>
      <c r="R313" s="2">
        <f t="shared" si="19"/>
        <v>6984</v>
      </c>
    </row>
    <row r="314" spans="1:19" s="3" customFormat="1" x14ac:dyDescent="0.25">
      <c r="K314" s="3">
        <f>SUM(K309:K313)</f>
        <v>2665184</v>
      </c>
      <c r="R314" s="3">
        <f t="shared" si="19"/>
        <v>2665184</v>
      </c>
      <c r="S314" s="3">
        <f>K314</f>
        <v>2665184</v>
      </c>
    </row>
    <row r="315" spans="1:19" x14ac:dyDescent="0.25">
      <c r="A315" t="s">
        <v>195</v>
      </c>
      <c r="B315" t="s">
        <v>196</v>
      </c>
      <c r="C315" t="s">
        <v>197</v>
      </c>
      <c r="D315" t="s">
        <v>17</v>
      </c>
      <c r="E315" t="s">
        <v>98</v>
      </c>
      <c r="F315" t="s">
        <v>19</v>
      </c>
      <c r="G315" t="s">
        <v>43</v>
      </c>
      <c r="H315">
        <v>1</v>
      </c>
      <c r="I315" t="s">
        <v>17</v>
      </c>
      <c r="J315">
        <v>1</v>
      </c>
      <c r="K315" s="2">
        <f>J315*9153</f>
        <v>9153</v>
      </c>
      <c r="L315" t="s">
        <v>17</v>
      </c>
      <c r="N315" t="s">
        <v>17</v>
      </c>
      <c r="P315" t="s">
        <v>17</v>
      </c>
      <c r="R315" s="2">
        <f t="shared" si="19"/>
        <v>9153</v>
      </c>
    </row>
    <row r="316" spans="1:19" x14ac:dyDescent="0.25">
      <c r="A316" t="s">
        <v>195</v>
      </c>
      <c r="B316" t="s">
        <v>196</v>
      </c>
      <c r="C316" t="s">
        <v>197</v>
      </c>
      <c r="D316" t="s">
        <v>17</v>
      </c>
      <c r="E316" t="s">
        <v>98</v>
      </c>
      <c r="F316" t="s">
        <v>19</v>
      </c>
      <c r="G316" t="s">
        <v>66</v>
      </c>
      <c r="H316">
        <v>2</v>
      </c>
      <c r="I316" t="s">
        <v>17</v>
      </c>
      <c r="J316">
        <v>2</v>
      </c>
      <c r="K316" s="2">
        <f>J316*6984</f>
        <v>13968</v>
      </c>
      <c r="L316" t="s">
        <v>17</v>
      </c>
      <c r="N316" t="s">
        <v>17</v>
      </c>
      <c r="P316" t="s">
        <v>17</v>
      </c>
      <c r="R316" s="2">
        <f t="shared" si="19"/>
        <v>13968</v>
      </c>
    </row>
    <row r="317" spans="1:19" x14ac:dyDescent="0.25">
      <c r="A317" t="s">
        <v>195</v>
      </c>
      <c r="B317" t="s">
        <v>196</v>
      </c>
      <c r="C317" t="s">
        <v>197</v>
      </c>
      <c r="D317" t="s">
        <v>17</v>
      </c>
      <c r="E317" t="s">
        <v>98</v>
      </c>
      <c r="F317" t="s">
        <v>19</v>
      </c>
      <c r="G317" t="s">
        <v>41</v>
      </c>
      <c r="H317">
        <v>72</v>
      </c>
      <c r="I317" t="s">
        <v>17</v>
      </c>
      <c r="J317">
        <v>72</v>
      </c>
      <c r="K317" s="2">
        <f>J317*4895</f>
        <v>352440</v>
      </c>
      <c r="L317" t="s">
        <v>17</v>
      </c>
      <c r="N317" t="s">
        <v>17</v>
      </c>
      <c r="P317" t="s">
        <v>17</v>
      </c>
      <c r="R317" s="2">
        <f t="shared" si="19"/>
        <v>352440</v>
      </c>
    </row>
    <row r="318" spans="1:19" x14ac:dyDescent="0.25">
      <c r="A318" t="s">
        <v>195</v>
      </c>
      <c r="B318" t="s">
        <v>196</v>
      </c>
      <c r="C318" t="s">
        <v>197</v>
      </c>
      <c r="D318" t="s">
        <v>17</v>
      </c>
      <c r="E318" t="s">
        <v>98</v>
      </c>
      <c r="F318" t="s">
        <v>19</v>
      </c>
      <c r="G318" t="s">
        <v>37</v>
      </c>
      <c r="H318">
        <v>89</v>
      </c>
      <c r="I318" t="s">
        <v>17</v>
      </c>
      <c r="J318">
        <v>89</v>
      </c>
      <c r="K318" s="2">
        <f>J318*6192</f>
        <v>551088</v>
      </c>
      <c r="L318" t="s">
        <v>17</v>
      </c>
      <c r="N318" t="s">
        <v>17</v>
      </c>
      <c r="P318" t="s">
        <v>17</v>
      </c>
      <c r="R318" s="2">
        <f t="shared" si="19"/>
        <v>551088</v>
      </c>
    </row>
    <row r="319" spans="1:19" x14ac:dyDescent="0.25">
      <c r="A319" t="s">
        <v>195</v>
      </c>
      <c r="B319" t="s">
        <v>196</v>
      </c>
      <c r="C319" t="s">
        <v>197</v>
      </c>
      <c r="D319" t="s">
        <v>17</v>
      </c>
      <c r="E319" t="s">
        <v>98</v>
      </c>
      <c r="F319" t="s">
        <v>19</v>
      </c>
      <c r="G319" t="s">
        <v>47</v>
      </c>
      <c r="H319">
        <v>37</v>
      </c>
      <c r="I319" t="s">
        <v>17</v>
      </c>
      <c r="J319">
        <v>37</v>
      </c>
      <c r="K319" s="2">
        <f>J319*3904</f>
        <v>144448</v>
      </c>
      <c r="L319" t="s">
        <v>17</v>
      </c>
      <c r="N319" t="s">
        <v>17</v>
      </c>
      <c r="P319" t="s">
        <v>17</v>
      </c>
      <c r="R319" s="2">
        <f t="shared" si="19"/>
        <v>144448</v>
      </c>
    </row>
    <row r="320" spans="1:19" s="3" customFormat="1" x14ac:dyDescent="0.25">
      <c r="K320" s="3">
        <f>SUM(K315:K319)</f>
        <v>1071097</v>
      </c>
      <c r="R320" s="3">
        <f t="shared" si="19"/>
        <v>1071097</v>
      </c>
      <c r="S320" s="3">
        <f>K320</f>
        <v>1071097</v>
      </c>
    </row>
    <row r="321" spans="1:19" x14ac:dyDescent="0.25">
      <c r="A321" t="s">
        <v>198</v>
      </c>
      <c r="B321" t="s">
        <v>199</v>
      </c>
      <c r="C321" t="s">
        <v>200</v>
      </c>
      <c r="D321" t="s">
        <v>154</v>
      </c>
      <c r="E321" t="s">
        <v>98</v>
      </c>
      <c r="F321" t="s">
        <v>19</v>
      </c>
      <c r="G321" t="s">
        <v>41</v>
      </c>
      <c r="H321">
        <v>144</v>
      </c>
      <c r="I321" t="s">
        <v>17</v>
      </c>
      <c r="J321">
        <v>144</v>
      </c>
      <c r="K321" s="2">
        <f>J321*4895</f>
        <v>704880</v>
      </c>
      <c r="L321" t="s">
        <v>17</v>
      </c>
      <c r="N321" t="s">
        <v>17</v>
      </c>
      <c r="P321" t="s">
        <v>17</v>
      </c>
      <c r="R321" s="2">
        <f t="shared" si="19"/>
        <v>704880</v>
      </c>
    </row>
    <row r="322" spans="1:19" x14ac:dyDescent="0.25">
      <c r="A322" t="s">
        <v>198</v>
      </c>
      <c r="B322" t="s">
        <v>199</v>
      </c>
      <c r="C322" t="s">
        <v>200</v>
      </c>
      <c r="D322" t="s">
        <v>154</v>
      </c>
      <c r="E322" t="s">
        <v>98</v>
      </c>
      <c r="F322" t="s">
        <v>19</v>
      </c>
      <c r="G322" t="s">
        <v>66</v>
      </c>
      <c r="H322">
        <v>1</v>
      </c>
      <c r="I322" t="s">
        <v>17</v>
      </c>
      <c r="J322">
        <v>1</v>
      </c>
      <c r="K322" s="2">
        <f>J322*6984</f>
        <v>6984</v>
      </c>
      <c r="L322" t="s">
        <v>17</v>
      </c>
      <c r="N322" t="s">
        <v>17</v>
      </c>
      <c r="P322" t="s">
        <v>17</v>
      </c>
      <c r="R322" s="2">
        <f t="shared" si="19"/>
        <v>6984</v>
      </c>
    </row>
    <row r="323" spans="1:19" x14ac:dyDescent="0.25">
      <c r="A323" t="s">
        <v>198</v>
      </c>
      <c r="B323" t="s">
        <v>199</v>
      </c>
      <c r="C323" t="s">
        <v>200</v>
      </c>
      <c r="D323" t="s">
        <v>154</v>
      </c>
      <c r="E323" t="s">
        <v>98</v>
      </c>
      <c r="F323" t="s">
        <v>19</v>
      </c>
      <c r="G323" t="s">
        <v>37</v>
      </c>
      <c r="H323">
        <v>120</v>
      </c>
      <c r="I323" t="s">
        <v>17</v>
      </c>
      <c r="J323">
        <v>120</v>
      </c>
      <c r="K323" s="2">
        <f>J323*6192</f>
        <v>743040</v>
      </c>
      <c r="L323" t="s">
        <v>17</v>
      </c>
      <c r="N323" t="s">
        <v>17</v>
      </c>
      <c r="P323" t="s">
        <v>17</v>
      </c>
      <c r="R323" s="2">
        <f t="shared" ref="R323:R386" si="20">K323+M323+O323+Q323</f>
        <v>743040</v>
      </c>
    </row>
    <row r="324" spans="1:19" x14ac:dyDescent="0.25">
      <c r="A324" t="s">
        <v>198</v>
      </c>
      <c r="B324" t="s">
        <v>199</v>
      </c>
      <c r="C324" t="s">
        <v>200</v>
      </c>
      <c r="D324" t="s">
        <v>154</v>
      </c>
      <c r="E324" t="s">
        <v>98</v>
      </c>
      <c r="F324" t="s">
        <v>19</v>
      </c>
      <c r="G324" t="s">
        <v>47</v>
      </c>
      <c r="H324">
        <v>83</v>
      </c>
      <c r="I324" t="s">
        <v>17</v>
      </c>
      <c r="J324">
        <v>83</v>
      </c>
      <c r="K324" s="2">
        <f>J324*3904</f>
        <v>324032</v>
      </c>
      <c r="L324" t="s">
        <v>17</v>
      </c>
      <c r="N324" t="s">
        <v>17</v>
      </c>
      <c r="P324" t="s">
        <v>17</v>
      </c>
      <c r="R324" s="2">
        <f t="shared" si="20"/>
        <v>324032</v>
      </c>
    </row>
    <row r="325" spans="1:19" s="3" customFormat="1" x14ac:dyDescent="0.25">
      <c r="K325" s="3">
        <f>SUM(K321:K324)</f>
        <v>1778936</v>
      </c>
      <c r="R325" s="3">
        <f t="shared" si="20"/>
        <v>1778936</v>
      </c>
      <c r="S325" s="3">
        <f>K325</f>
        <v>1778936</v>
      </c>
    </row>
    <row r="326" spans="1:19" x14ac:dyDescent="0.25">
      <c r="A326" t="s">
        <v>201</v>
      </c>
      <c r="B326" t="s">
        <v>202</v>
      </c>
      <c r="C326" t="s">
        <v>203</v>
      </c>
      <c r="D326" t="s">
        <v>17</v>
      </c>
      <c r="E326" t="s">
        <v>18</v>
      </c>
      <c r="F326" t="s">
        <v>19</v>
      </c>
      <c r="G326" t="s">
        <v>43</v>
      </c>
      <c r="H326" t="s">
        <v>17</v>
      </c>
      <c r="I326">
        <v>3</v>
      </c>
      <c r="J326" t="s">
        <v>17</v>
      </c>
      <c r="L326">
        <v>3</v>
      </c>
      <c r="M326" s="2">
        <f>L326*9153</f>
        <v>27459</v>
      </c>
      <c r="N326" t="s">
        <v>17</v>
      </c>
      <c r="P326" t="s">
        <v>17</v>
      </c>
      <c r="R326" s="2">
        <f t="shared" si="20"/>
        <v>27459</v>
      </c>
    </row>
    <row r="327" spans="1:19" x14ac:dyDescent="0.25">
      <c r="A327" t="s">
        <v>201</v>
      </c>
      <c r="B327" t="s">
        <v>202</v>
      </c>
      <c r="C327" t="s">
        <v>203</v>
      </c>
      <c r="D327" t="s">
        <v>17</v>
      </c>
      <c r="E327" t="s">
        <v>18</v>
      </c>
      <c r="F327" t="s">
        <v>19</v>
      </c>
      <c r="G327" t="s">
        <v>37</v>
      </c>
      <c r="H327" t="s">
        <v>17</v>
      </c>
      <c r="I327">
        <v>233</v>
      </c>
      <c r="J327" t="s">
        <v>17</v>
      </c>
      <c r="L327">
        <v>233</v>
      </c>
      <c r="M327" s="2">
        <f>L327*5384</f>
        <v>1254472</v>
      </c>
      <c r="N327" t="s">
        <v>17</v>
      </c>
      <c r="P327" t="s">
        <v>17</v>
      </c>
      <c r="R327" s="2">
        <f t="shared" si="20"/>
        <v>1254472</v>
      </c>
    </row>
    <row r="328" spans="1:19" x14ac:dyDescent="0.25">
      <c r="A328" t="s">
        <v>201</v>
      </c>
      <c r="B328" t="s">
        <v>202</v>
      </c>
      <c r="C328" t="s">
        <v>203</v>
      </c>
      <c r="D328" t="s">
        <v>17</v>
      </c>
      <c r="E328" t="s">
        <v>18</v>
      </c>
      <c r="F328" t="s">
        <v>19</v>
      </c>
      <c r="G328" t="s">
        <v>48</v>
      </c>
      <c r="H328" t="s">
        <v>17</v>
      </c>
      <c r="I328">
        <v>152</v>
      </c>
      <c r="J328" t="s">
        <v>17</v>
      </c>
      <c r="L328">
        <v>152</v>
      </c>
      <c r="M328" s="2">
        <f>L328*6547</f>
        <v>995144</v>
      </c>
      <c r="N328" t="s">
        <v>17</v>
      </c>
      <c r="P328" t="s">
        <v>17</v>
      </c>
      <c r="R328" s="2">
        <f t="shared" si="20"/>
        <v>995144</v>
      </c>
    </row>
    <row r="329" spans="1:19" x14ac:dyDescent="0.25">
      <c r="A329" t="s">
        <v>201</v>
      </c>
      <c r="B329" t="s">
        <v>202</v>
      </c>
      <c r="C329" t="s">
        <v>203</v>
      </c>
      <c r="D329" t="s">
        <v>17</v>
      </c>
      <c r="E329" t="s">
        <v>18</v>
      </c>
      <c r="F329" t="s">
        <v>19</v>
      </c>
      <c r="G329" t="s">
        <v>66</v>
      </c>
      <c r="H329" t="s">
        <v>17</v>
      </c>
      <c r="I329">
        <v>4</v>
      </c>
      <c r="J329" t="s">
        <v>17</v>
      </c>
      <c r="L329">
        <v>4</v>
      </c>
      <c r="M329" s="2">
        <f>L329*6984</f>
        <v>27936</v>
      </c>
      <c r="N329" t="s">
        <v>17</v>
      </c>
      <c r="P329" t="s">
        <v>17</v>
      </c>
      <c r="R329" s="2">
        <f t="shared" si="20"/>
        <v>27936</v>
      </c>
    </row>
    <row r="330" spans="1:19" x14ac:dyDescent="0.25">
      <c r="A330" t="s">
        <v>201</v>
      </c>
      <c r="B330" t="s">
        <v>202</v>
      </c>
      <c r="C330" t="s">
        <v>203</v>
      </c>
      <c r="D330" t="s">
        <v>17</v>
      </c>
      <c r="E330" t="s">
        <v>18</v>
      </c>
      <c r="F330" t="s">
        <v>19</v>
      </c>
      <c r="G330" t="s">
        <v>41</v>
      </c>
      <c r="H330" t="s">
        <v>17</v>
      </c>
      <c r="I330">
        <v>295</v>
      </c>
      <c r="J330" t="s">
        <v>17</v>
      </c>
      <c r="L330">
        <v>295</v>
      </c>
      <c r="M330" s="2">
        <f>L330*4108</f>
        <v>1211860</v>
      </c>
      <c r="N330" t="s">
        <v>17</v>
      </c>
      <c r="P330" t="s">
        <v>17</v>
      </c>
      <c r="R330" s="2">
        <f t="shared" si="20"/>
        <v>1211860</v>
      </c>
    </row>
    <row r="331" spans="1:19" x14ac:dyDescent="0.25">
      <c r="A331" t="s">
        <v>201</v>
      </c>
      <c r="B331" t="s">
        <v>202</v>
      </c>
      <c r="C331" t="s">
        <v>203</v>
      </c>
      <c r="D331" t="s">
        <v>17</v>
      </c>
      <c r="E331" t="s">
        <v>18</v>
      </c>
      <c r="F331" t="s">
        <v>19</v>
      </c>
      <c r="G331" t="s">
        <v>47</v>
      </c>
      <c r="H331" t="s">
        <v>17</v>
      </c>
      <c r="I331">
        <v>82</v>
      </c>
      <c r="J331" t="s">
        <v>17</v>
      </c>
      <c r="L331">
        <v>82</v>
      </c>
      <c r="M331" s="2">
        <f>L331*3570</f>
        <v>292740</v>
      </c>
      <c r="N331" t="s">
        <v>17</v>
      </c>
      <c r="P331" t="s">
        <v>17</v>
      </c>
      <c r="R331" s="2">
        <f t="shared" si="20"/>
        <v>292740</v>
      </c>
    </row>
    <row r="332" spans="1:19" s="3" customFormat="1" x14ac:dyDescent="0.25">
      <c r="M332" s="3">
        <f>SUM(M326:M331)</f>
        <v>3809611</v>
      </c>
      <c r="R332" s="3">
        <f t="shared" si="20"/>
        <v>3809611</v>
      </c>
      <c r="S332" s="3">
        <f>M332</f>
        <v>3809611</v>
      </c>
    </row>
    <row r="333" spans="1:19" x14ac:dyDescent="0.25">
      <c r="A333" t="s">
        <v>204</v>
      </c>
      <c r="B333" t="s">
        <v>205</v>
      </c>
      <c r="C333" t="s">
        <v>206</v>
      </c>
      <c r="D333" t="s">
        <v>17</v>
      </c>
      <c r="E333" t="s">
        <v>98</v>
      </c>
      <c r="F333" t="s">
        <v>19</v>
      </c>
      <c r="G333" t="s">
        <v>47</v>
      </c>
      <c r="H333">
        <v>108</v>
      </c>
      <c r="I333" t="s">
        <v>17</v>
      </c>
      <c r="J333">
        <v>108</v>
      </c>
      <c r="K333" s="2">
        <f>J333*3904</f>
        <v>421632</v>
      </c>
      <c r="L333" t="s">
        <v>17</v>
      </c>
      <c r="N333" t="s">
        <v>17</v>
      </c>
      <c r="P333" t="s">
        <v>17</v>
      </c>
      <c r="R333" s="2">
        <f t="shared" si="20"/>
        <v>421632</v>
      </c>
    </row>
    <row r="334" spans="1:19" x14ac:dyDescent="0.25">
      <c r="A334" t="s">
        <v>204</v>
      </c>
      <c r="B334" t="s">
        <v>205</v>
      </c>
      <c r="C334" t="s">
        <v>206</v>
      </c>
      <c r="D334" t="s">
        <v>17</v>
      </c>
      <c r="E334" t="s">
        <v>98</v>
      </c>
      <c r="F334" t="s">
        <v>19</v>
      </c>
      <c r="G334" t="s">
        <v>41</v>
      </c>
      <c r="H334">
        <v>264</v>
      </c>
      <c r="I334" t="s">
        <v>17</v>
      </c>
      <c r="J334">
        <v>226</v>
      </c>
      <c r="K334" s="2">
        <f>J334*4895</f>
        <v>1106270</v>
      </c>
      <c r="L334" t="s">
        <v>17</v>
      </c>
      <c r="N334">
        <v>38</v>
      </c>
      <c r="O334" s="2">
        <f>N334*5728</f>
        <v>217664</v>
      </c>
      <c r="P334" t="s">
        <v>17</v>
      </c>
      <c r="R334" s="2">
        <f t="shared" si="20"/>
        <v>1323934</v>
      </c>
    </row>
    <row r="335" spans="1:19" x14ac:dyDescent="0.25">
      <c r="A335" t="s">
        <v>204</v>
      </c>
      <c r="B335" t="s">
        <v>205</v>
      </c>
      <c r="C335" t="s">
        <v>206</v>
      </c>
      <c r="D335" t="s">
        <v>17</v>
      </c>
      <c r="E335" t="s">
        <v>98</v>
      </c>
      <c r="F335" t="s">
        <v>19</v>
      </c>
      <c r="G335" t="s">
        <v>66</v>
      </c>
      <c r="H335">
        <v>5</v>
      </c>
      <c r="I335" t="s">
        <v>17</v>
      </c>
      <c r="J335">
        <v>5</v>
      </c>
      <c r="K335" s="2">
        <f>J335*6984</f>
        <v>34920</v>
      </c>
      <c r="L335" t="s">
        <v>17</v>
      </c>
      <c r="N335" t="s">
        <v>17</v>
      </c>
      <c r="P335" t="s">
        <v>17</v>
      </c>
      <c r="R335" s="2">
        <f t="shared" si="20"/>
        <v>34920</v>
      </c>
    </row>
    <row r="336" spans="1:19" x14ac:dyDescent="0.25">
      <c r="A336" t="s">
        <v>204</v>
      </c>
      <c r="B336" t="s">
        <v>205</v>
      </c>
      <c r="C336" t="s">
        <v>206</v>
      </c>
      <c r="D336" t="s">
        <v>17</v>
      </c>
      <c r="E336" t="s">
        <v>98</v>
      </c>
      <c r="F336" t="s">
        <v>19</v>
      </c>
      <c r="G336" t="s">
        <v>43</v>
      </c>
      <c r="H336">
        <v>5</v>
      </c>
      <c r="I336" t="s">
        <v>17</v>
      </c>
      <c r="J336">
        <v>5</v>
      </c>
      <c r="K336" s="2">
        <f>J336*9153</f>
        <v>45765</v>
      </c>
      <c r="L336" t="s">
        <v>17</v>
      </c>
      <c r="N336" t="s">
        <v>17</v>
      </c>
      <c r="P336" t="s">
        <v>17</v>
      </c>
      <c r="R336" s="2">
        <f t="shared" si="20"/>
        <v>45765</v>
      </c>
    </row>
    <row r="337" spans="1:19" x14ac:dyDescent="0.25">
      <c r="A337" t="s">
        <v>204</v>
      </c>
      <c r="B337" t="s">
        <v>205</v>
      </c>
      <c r="C337" t="s">
        <v>206</v>
      </c>
      <c r="D337" t="s">
        <v>17</v>
      </c>
      <c r="E337" t="s">
        <v>98</v>
      </c>
      <c r="F337" t="s">
        <v>19</v>
      </c>
      <c r="G337" t="s">
        <v>37</v>
      </c>
      <c r="H337">
        <v>277</v>
      </c>
      <c r="I337" t="s">
        <v>17</v>
      </c>
      <c r="J337">
        <v>222</v>
      </c>
      <c r="K337" s="2">
        <f>J337*6192</f>
        <v>1374624</v>
      </c>
      <c r="L337" t="s">
        <v>17</v>
      </c>
      <c r="N337">
        <v>55</v>
      </c>
      <c r="O337" s="2">
        <f>N337*7078</f>
        <v>389290</v>
      </c>
      <c r="P337" t="s">
        <v>17</v>
      </c>
      <c r="R337" s="2">
        <f t="shared" si="20"/>
        <v>1763914</v>
      </c>
    </row>
    <row r="338" spans="1:19" s="3" customFormat="1" x14ac:dyDescent="0.25">
      <c r="K338" s="3">
        <f>SUM(K333:K337)</f>
        <v>2983211</v>
      </c>
      <c r="O338" s="3">
        <f>SUM(O333:O337)</f>
        <v>606954</v>
      </c>
      <c r="R338" s="3">
        <f t="shared" si="20"/>
        <v>3590165</v>
      </c>
      <c r="S338" s="3">
        <f>K338+O338</f>
        <v>3590165</v>
      </c>
    </row>
    <row r="339" spans="1:19" x14ac:dyDescent="0.25">
      <c r="A339" t="s">
        <v>207</v>
      </c>
      <c r="B339" t="s">
        <v>208</v>
      </c>
      <c r="C339" t="s">
        <v>209</v>
      </c>
      <c r="D339" t="s">
        <v>17</v>
      </c>
      <c r="E339" t="s">
        <v>98</v>
      </c>
      <c r="F339" t="s">
        <v>19</v>
      </c>
      <c r="G339" t="s">
        <v>41</v>
      </c>
      <c r="H339">
        <v>84</v>
      </c>
      <c r="I339" t="s">
        <v>17</v>
      </c>
      <c r="J339">
        <v>84</v>
      </c>
      <c r="K339" s="2">
        <f>J339*4895</f>
        <v>411180</v>
      </c>
      <c r="L339" t="s">
        <v>17</v>
      </c>
      <c r="N339" t="s">
        <v>17</v>
      </c>
      <c r="P339" t="s">
        <v>17</v>
      </c>
      <c r="R339" s="2">
        <f t="shared" si="20"/>
        <v>411180</v>
      </c>
    </row>
    <row r="340" spans="1:19" x14ac:dyDescent="0.25">
      <c r="A340" t="s">
        <v>207</v>
      </c>
      <c r="B340" t="s">
        <v>208</v>
      </c>
      <c r="C340" t="s">
        <v>209</v>
      </c>
      <c r="D340" t="s">
        <v>17</v>
      </c>
      <c r="E340" t="s">
        <v>98</v>
      </c>
      <c r="F340" t="s">
        <v>19</v>
      </c>
      <c r="G340" t="s">
        <v>47</v>
      </c>
      <c r="H340">
        <v>59</v>
      </c>
      <c r="I340" t="s">
        <v>17</v>
      </c>
      <c r="J340">
        <v>59</v>
      </c>
      <c r="K340" s="2">
        <f>J340*3904</f>
        <v>230336</v>
      </c>
      <c r="L340" t="s">
        <v>17</v>
      </c>
      <c r="N340" t="s">
        <v>17</v>
      </c>
      <c r="P340" t="s">
        <v>17</v>
      </c>
      <c r="R340" s="2">
        <f t="shared" si="20"/>
        <v>230336</v>
      </c>
    </row>
    <row r="341" spans="1:19" x14ac:dyDescent="0.25">
      <c r="A341" t="s">
        <v>207</v>
      </c>
      <c r="B341" t="s">
        <v>208</v>
      </c>
      <c r="C341" t="s">
        <v>209</v>
      </c>
      <c r="D341" t="s">
        <v>17</v>
      </c>
      <c r="E341" t="s">
        <v>98</v>
      </c>
      <c r="F341" t="s">
        <v>19</v>
      </c>
      <c r="G341" t="s">
        <v>37</v>
      </c>
      <c r="H341">
        <v>63</v>
      </c>
      <c r="I341" t="s">
        <v>17</v>
      </c>
      <c r="J341">
        <v>63</v>
      </c>
      <c r="K341" s="2">
        <f>J341*6192</f>
        <v>390096</v>
      </c>
      <c r="L341" t="s">
        <v>17</v>
      </c>
      <c r="N341" t="s">
        <v>17</v>
      </c>
      <c r="P341" t="s">
        <v>17</v>
      </c>
      <c r="R341" s="2">
        <f t="shared" si="20"/>
        <v>390096</v>
      </c>
    </row>
    <row r="342" spans="1:19" x14ac:dyDescent="0.25">
      <c r="A342" t="s">
        <v>207</v>
      </c>
      <c r="B342" t="s">
        <v>208</v>
      </c>
      <c r="C342" t="s">
        <v>209</v>
      </c>
      <c r="D342" t="s">
        <v>17</v>
      </c>
      <c r="E342" t="s">
        <v>98</v>
      </c>
      <c r="F342" t="s">
        <v>19</v>
      </c>
      <c r="G342" t="s">
        <v>43</v>
      </c>
      <c r="H342">
        <v>1</v>
      </c>
      <c r="I342" t="s">
        <v>17</v>
      </c>
      <c r="J342">
        <v>1</v>
      </c>
      <c r="K342" s="2">
        <f>J342*9153</f>
        <v>9153</v>
      </c>
      <c r="L342" t="s">
        <v>17</v>
      </c>
      <c r="N342" t="s">
        <v>17</v>
      </c>
      <c r="P342" t="s">
        <v>17</v>
      </c>
      <c r="R342" s="2">
        <f t="shared" si="20"/>
        <v>9153</v>
      </c>
    </row>
    <row r="343" spans="1:19" s="3" customFormat="1" x14ac:dyDescent="0.25">
      <c r="K343" s="3">
        <f>SUM(K339:K342)</f>
        <v>1040765</v>
      </c>
      <c r="R343" s="3">
        <f t="shared" si="20"/>
        <v>1040765</v>
      </c>
      <c r="S343" s="3">
        <f>K343</f>
        <v>1040765</v>
      </c>
    </row>
    <row r="344" spans="1:19" x14ac:dyDescent="0.25">
      <c r="A344" t="s">
        <v>210</v>
      </c>
      <c r="B344" t="s">
        <v>211</v>
      </c>
      <c r="C344" t="s">
        <v>212</v>
      </c>
      <c r="D344" t="s">
        <v>17</v>
      </c>
      <c r="E344" t="s">
        <v>18</v>
      </c>
      <c r="F344" t="s">
        <v>19</v>
      </c>
      <c r="G344" t="s">
        <v>37</v>
      </c>
      <c r="H344" t="s">
        <v>17</v>
      </c>
      <c r="I344">
        <v>254</v>
      </c>
      <c r="J344" t="s">
        <v>17</v>
      </c>
      <c r="L344">
        <v>254</v>
      </c>
      <c r="M344" s="2">
        <f>L344*5384</f>
        <v>1367536</v>
      </c>
      <c r="N344" t="s">
        <v>17</v>
      </c>
      <c r="P344" t="s">
        <v>17</v>
      </c>
      <c r="R344" s="2">
        <f t="shared" si="20"/>
        <v>1367536</v>
      </c>
    </row>
    <row r="345" spans="1:19" x14ac:dyDescent="0.25">
      <c r="A345" t="s">
        <v>210</v>
      </c>
      <c r="B345" t="s">
        <v>211</v>
      </c>
      <c r="C345" t="s">
        <v>212</v>
      </c>
      <c r="D345" t="s">
        <v>17</v>
      </c>
      <c r="E345" t="s">
        <v>18</v>
      </c>
      <c r="F345" t="s">
        <v>19</v>
      </c>
      <c r="G345" t="s">
        <v>66</v>
      </c>
      <c r="H345" t="s">
        <v>17</v>
      </c>
      <c r="I345">
        <v>4</v>
      </c>
      <c r="J345" t="s">
        <v>17</v>
      </c>
      <c r="L345">
        <v>2</v>
      </c>
      <c r="M345" s="2">
        <f>L345*6984</f>
        <v>13968</v>
      </c>
      <c r="N345" t="s">
        <v>17</v>
      </c>
      <c r="P345">
        <v>2</v>
      </c>
      <c r="Q345" s="2">
        <f>P345*8172</f>
        <v>16344</v>
      </c>
      <c r="R345" s="2">
        <f t="shared" si="20"/>
        <v>30312</v>
      </c>
    </row>
    <row r="346" spans="1:19" x14ac:dyDescent="0.25">
      <c r="A346" t="s">
        <v>210</v>
      </c>
      <c r="B346" t="s">
        <v>211</v>
      </c>
      <c r="C346" t="s">
        <v>212</v>
      </c>
      <c r="D346" t="s">
        <v>17</v>
      </c>
      <c r="E346" t="s">
        <v>18</v>
      </c>
      <c r="F346" t="s">
        <v>19</v>
      </c>
      <c r="G346" t="s">
        <v>47</v>
      </c>
      <c r="H346" t="s">
        <v>17</v>
      </c>
      <c r="I346">
        <v>50</v>
      </c>
      <c r="J346" t="s">
        <v>17</v>
      </c>
      <c r="L346">
        <v>50</v>
      </c>
      <c r="M346" s="2">
        <f>L346*3570</f>
        <v>178500</v>
      </c>
      <c r="N346" t="s">
        <v>17</v>
      </c>
      <c r="P346" t="s">
        <v>17</v>
      </c>
      <c r="R346" s="2">
        <f t="shared" si="20"/>
        <v>178500</v>
      </c>
    </row>
    <row r="347" spans="1:19" x14ac:dyDescent="0.25">
      <c r="A347" t="s">
        <v>210</v>
      </c>
      <c r="B347" t="s">
        <v>211</v>
      </c>
      <c r="C347" t="s">
        <v>212</v>
      </c>
      <c r="D347" t="s">
        <v>17</v>
      </c>
      <c r="E347" t="s">
        <v>18</v>
      </c>
      <c r="F347" t="s">
        <v>19</v>
      </c>
      <c r="G347" t="s">
        <v>48</v>
      </c>
      <c r="H347" t="s">
        <v>17</v>
      </c>
      <c r="I347">
        <v>178</v>
      </c>
      <c r="J347" t="s">
        <v>17</v>
      </c>
      <c r="L347">
        <v>178</v>
      </c>
      <c r="M347" s="2">
        <f>L347*6547</f>
        <v>1165366</v>
      </c>
      <c r="N347" t="s">
        <v>17</v>
      </c>
      <c r="P347" t="s">
        <v>17</v>
      </c>
      <c r="R347" s="2">
        <f t="shared" si="20"/>
        <v>1165366</v>
      </c>
    </row>
    <row r="348" spans="1:19" x14ac:dyDescent="0.25">
      <c r="A348" t="s">
        <v>210</v>
      </c>
      <c r="B348" t="s">
        <v>211</v>
      </c>
      <c r="C348" t="s">
        <v>212</v>
      </c>
      <c r="D348" t="s">
        <v>17</v>
      </c>
      <c r="E348" t="s">
        <v>18</v>
      </c>
      <c r="F348" t="s">
        <v>19</v>
      </c>
      <c r="G348" t="s">
        <v>41</v>
      </c>
      <c r="H348" t="s">
        <v>17</v>
      </c>
      <c r="I348">
        <v>380</v>
      </c>
      <c r="J348" t="s">
        <v>17</v>
      </c>
      <c r="L348">
        <v>352</v>
      </c>
      <c r="M348" s="2">
        <f>L348*4108</f>
        <v>1446016</v>
      </c>
      <c r="N348" t="s">
        <v>17</v>
      </c>
      <c r="P348">
        <v>28</v>
      </c>
      <c r="Q348" s="2">
        <f>P348*4807</f>
        <v>134596</v>
      </c>
      <c r="R348" s="2">
        <f t="shared" si="20"/>
        <v>1580612</v>
      </c>
    </row>
    <row r="349" spans="1:19" x14ac:dyDescent="0.25">
      <c r="A349" t="s">
        <v>210</v>
      </c>
      <c r="B349" t="s">
        <v>211</v>
      </c>
      <c r="C349" t="s">
        <v>212</v>
      </c>
      <c r="D349" t="s">
        <v>17</v>
      </c>
      <c r="E349" t="s">
        <v>18</v>
      </c>
      <c r="F349" t="s">
        <v>19</v>
      </c>
      <c r="G349" t="s">
        <v>43</v>
      </c>
      <c r="H349" t="s">
        <v>17</v>
      </c>
      <c r="I349">
        <v>2</v>
      </c>
      <c r="J349" t="s">
        <v>17</v>
      </c>
      <c r="L349">
        <v>2</v>
      </c>
      <c r="M349" s="2">
        <f>L349*9153</f>
        <v>18306</v>
      </c>
      <c r="N349" t="s">
        <v>17</v>
      </c>
      <c r="P349" t="s">
        <v>17</v>
      </c>
      <c r="Q349">
        <v>0</v>
      </c>
      <c r="R349" s="2">
        <f t="shared" si="20"/>
        <v>18306</v>
      </c>
    </row>
    <row r="350" spans="1:19" s="3" customFormat="1" x14ac:dyDescent="0.25">
      <c r="M350" s="3">
        <f>SUM(M344:M349)</f>
        <v>4189692</v>
      </c>
      <c r="Q350" s="3">
        <f>SUM(Q344:Q349)</f>
        <v>150940</v>
      </c>
      <c r="R350" s="3">
        <f t="shared" si="20"/>
        <v>4340632</v>
      </c>
      <c r="S350" s="3">
        <f>M350+Q350</f>
        <v>4340632</v>
      </c>
    </row>
    <row r="351" spans="1:19" x14ac:dyDescent="0.25">
      <c r="A351" t="s">
        <v>213</v>
      </c>
      <c r="B351" t="s">
        <v>214</v>
      </c>
      <c r="C351" t="s">
        <v>215</v>
      </c>
      <c r="D351" t="s">
        <v>17</v>
      </c>
      <c r="E351" t="s">
        <v>98</v>
      </c>
      <c r="F351" t="s">
        <v>19</v>
      </c>
      <c r="G351" t="s">
        <v>41</v>
      </c>
      <c r="H351">
        <v>95</v>
      </c>
      <c r="I351" t="s">
        <v>17</v>
      </c>
      <c r="J351">
        <v>95</v>
      </c>
      <c r="K351" s="2">
        <f>J351*4895</f>
        <v>465025</v>
      </c>
      <c r="L351" t="s">
        <v>17</v>
      </c>
      <c r="N351" t="s">
        <v>17</v>
      </c>
      <c r="P351" t="s">
        <v>17</v>
      </c>
      <c r="R351" s="2">
        <f t="shared" si="20"/>
        <v>465025</v>
      </c>
    </row>
    <row r="352" spans="1:19" x14ac:dyDescent="0.25">
      <c r="A352" t="s">
        <v>213</v>
      </c>
      <c r="B352" t="s">
        <v>214</v>
      </c>
      <c r="C352" t="s">
        <v>215</v>
      </c>
      <c r="D352" t="s">
        <v>17</v>
      </c>
      <c r="E352" t="s">
        <v>98</v>
      </c>
      <c r="F352" t="s">
        <v>19</v>
      </c>
      <c r="G352" t="s">
        <v>37</v>
      </c>
      <c r="H352">
        <v>133</v>
      </c>
      <c r="I352" t="s">
        <v>17</v>
      </c>
      <c r="J352">
        <v>133</v>
      </c>
      <c r="K352" s="2">
        <f>J352*6192</f>
        <v>823536</v>
      </c>
      <c r="L352" t="s">
        <v>17</v>
      </c>
      <c r="N352" t="s">
        <v>17</v>
      </c>
      <c r="P352" t="s">
        <v>17</v>
      </c>
      <c r="R352" s="2">
        <f t="shared" si="20"/>
        <v>823536</v>
      </c>
    </row>
    <row r="353" spans="1:19" x14ac:dyDescent="0.25">
      <c r="A353" t="s">
        <v>213</v>
      </c>
      <c r="B353" t="s">
        <v>214</v>
      </c>
      <c r="C353" t="s">
        <v>215</v>
      </c>
      <c r="D353" t="s">
        <v>17</v>
      </c>
      <c r="E353" t="s">
        <v>98</v>
      </c>
      <c r="F353" t="s">
        <v>19</v>
      </c>
      <c r="G353" t="s">
        <v>47</v>
      </c>
      <c r="H353">
        <v>76</v>
      </c>
      <c r="I353" t="s">
        <v>17</v>
      </c>
      <c r="J353">
        <v>76</v>
      </c>
      <c r="K353" s="2">
        <f>J353*3904</f>
        <v>296704</v>
      </c>
      <c r="L353" t="s">
        <v>17</v>
      </c>
      <c r="N353" t="s">
        <v>17</v>
      </c>
      <c r="P353" t="s">
        <v>17</v>
      </c>
      <c r="R353" s="2">
        <f t="shared" si="20"/>
        <v>296704</v>
      </c>
    </row>
    <row r="354" spans="1:19" s="3" customFormat="1" x14ac:dyDescent="0.25">
      <c r="K354" s="3">
        <f>SUM(K351:K353)</f>
        <v>1585265</v>
      </c>
      <c r="R354" s="3">
        <f t="shared" si="20"/>
        <v>1585265</v>
      </c>
      <c r="S354" s="3">
        <f>K354</f>
        <v>1585265</v>
      </c>
    </row>
    <row r="355" spans="1:19" x14ac:dyDescent="0.25">
      <c r="A355" t="s">
        <v>216</v>
      </c>
      <c r="B355" t="s">
        <v>17</v>
      </c>
      <c r="C355" t="s">
        <v>217</v>
      </c>
      <c r="D355" t="s">
        <v>154</v>
      </c>
      <c r="E355" t="s">
        <v>98</v>
      </c>
      <c r="F355" t="s">
        <v>19</v>
      </c>
      <c r="G355" t="s">
        <v>37</v>
      </c>
      <c r="H355">
        <v>98</v>
      </c>
      <c r="I355" t="s">
        <v>17</v>
      </c>
      <c r="J355">
        <v>98</v>
      </c>
      <c r="K355" s="2">
        <f>J355*6192</f>
        <v>606816</v>
      </c>
      <c r="L355" t="s">
        <v>17</v>
      </c>
      <c r="N355" t="s">
        <v>17</v>
      </c>
      <c r="P355" t="s">
        <v>17</v>
      </c>
      <c r="R355" s="2">
        <f t="shared" si="20"/>
        <v>606816</v>
      </c>
    </row>
    <row r="356" spans="1:19" x14ac:dyDescent="0.25">
      <c r="A356" t="s">
        <v>216</v>
      </c>
      <c r="B356" t="s">
        <v>17</v>
      </c>
      <c r="C356" t="s">
        <v>217</v>
      </c>
      <c r="D356" t="s">
        <v>154</v>
      </c>
      <c r="E356" t="s">
        <v>98</v>
      </c>
      <c r="F356" t="s">
        <v>19</v>
      </c>
      <c r="G356" t="s">
        <v>47</v>
      </c>
      <c r="H356">
        <v>62</v>
      </c>
      <c r="I356" t="s">
        <v>17</v>
      </c>
      <c r="J356">
        <v>62</v>
      </c>
      <c r="K356" s="2">
        <f>J356*3904</f>
        <v>242048</v>
      </c>
      <c r="L356" t="s">
        <v>17</v>
      </c>
      <c r="N356" t="s">
        <v>17</v>
      </c>
      <c r="P356" t="s">
        <v>17</v>
      </c>
      <c r="R356" s="2">
        <f t="shared" si="20"/>
        <v>242048</v>
      </c>
    </row>
    <row r="357" spans="1:19" x14ac:dyDescent="0.25">
      <c r="A357" t="s">
        <v>216</v>
      </c>
      <c r="B357" t="s">
        <v>17</v>
      </c>
      <c r="C357" t="s">
        <v>217</v>
      </c>
      <c r="D357" t="s">
        <v>154</v>
      </c>
      <c r="E357" t="s">
        <v>98</v>
      </c>
      <c r="F357" t="s">
        <v>19</v>
      </c>
      <c r="G357" t="s">
        <v>41</v>
      </c>
      <c r="H357">
        <v>102</v>
      </c>
      <c r="I357" t="s">
        <v>17</v>
      </c>
      <c r="J357">
        <v>102</v>
      </c>
      <c r="K357" s="2">
        <f>J357*4895</f>
        <v>499290</v>
      </c>
      <c r="L357" t="s">
        <v>17</v>
      </c>
      <c r="N357" t="s">
        <v>17</v>
      </c>
      <c r="P357" t="s">
        <v>17</v>
      </c>
      <c r="R357" s="2">
        <f t="shared" si="20"/>
        <v>499290</v>
      </c>
    </row>
    <row r="358" spans="1:19" s="3" customFormat="1" x14ac:dyDescent="0.25">
      <c r="K358" s="3">
        <f>SUM(K355:K357)</f>
        <v>1348154</v>
      </c>
      <c r="R358" s="3">
        <f t="shared" si="20"/>
        <v>1348154</v>
      </c>
      <c r="S358" s="3">
        <f>K358</f>
        <v>1348154</v>
      </c>
    </row>
    <row r="359" spans="1:19" x14ac:dyDescent="0.25">
      <c r="A359" t="s">
        <v>218</v>
      </c>
      <c r="B359" t="s">
        <v>219</v>
      </c>
      <c r="C359" t="s">
        <v>220</v>
      </c>
      <c r="D359" t="s">
        <v>17</v>
      </c>
      <c r="E359" t="s">
        <v>98</v>
      </c>
      <c r="F359" t="s">
        <v>19</v>
      </c>
      <c r="G359" t="s">
        <v>41</v>
      </c>
      <c r="H359">
        <v>103</v>
      </c>
      <c r="I359" t="s">
        <v>17</v>
      </c>
      <c r="J359">
        <v>103</v>
      </c>
      <c r="K359" s="2">
        <f>J359*4895</f>
        <v>504185</v>
      </c>
      <c r="L359" t="s">
        <v>17</v>
      </c>
      <c r="N359" t="s">
        <v>17</v>
      </c>
      <c r="P359" t="s">
        <v>17</v>
      </c>
      <c r="R359" s="2">
        <f t="shared" si="20"/>
        <v>504185</v>
      </c>
    </row>
    <row r="360" spans="1:19" x14ac:dyDescent="0.25">
      <c r="A360" t="s">
        <v>218</v>
      </c>
      <c r="B360" t="s">
        <v>219</v>
      </c>
      <c r="C360" t="s">
        <v>220</v>
      </c>
      <c r="D360" t="s">
        <v>17</v>
      </c>
      <c r="E360" t="s">
        <v>98</v>
      </c>
      <c r="F360" t="s">
        <v>19</v>
      </c>
      <c r="G360" t="s">
        <v>66</v>
      </c>
      <c r="H360">
        <v>2</v>
      </c>
      <c r="I360" t="s">
        <v>17</v>
      </c>
      <c r="J360">
        <v>2</v>
      </c>
      <c r="K360" s="2">
        <f>J360*6984</f>
        <v>13968</v>
      </c>
      <c r="L360" t="s">
        <v>17</v>
      </c>
      <c r="N360" t="s">
        <v>17</v>
      </c>
      <c r="P360" t="s">
        <v>17</v>
      </c>
      <c r="R360" s="2">
        <f t="shared" si="20"/>
        <v>13968</v>
      </c>
    </row>
    <row r="361" spans="1:19" x14ac:dyDescent="0.25">
      <c r="A361" t="s">
        <v>218</v>
      </c>
      <c r="B361" t="s">
        <v>219</v>
      </c>
      <c r="C361" t="s">
        <v>220</v>
      </c>
      <c r="D361" t="s">
        <v>17</v>
      </c>
      <c r="E361" t="s">
        <v>98</v>
      </c>
      <c r="F361" t="s">
        <v>19</v>
      </c>
      <c r="G361" t="s">
        <v>37</v>
      </c>
      <c r="H361">
        <v>94</v>
      </c>
      <c r="I361" t="s">
        <v>17</v>
      </c>
      <c r="J361">
        <v>94</v>
      </c>
      <c r="K361" s="2">
        <f>J361*6192</f>
        <v>582048</v>
      </c>
      <c r="L361" t="s">
        <v>17</v>
      </c>
      <c r="N361" t="s">
        <v>17</v>
      </c>
      <c r="P361" t="s">
        <v>17</v>
      </c>
      <c r="R361" s="2">
        <f t="shared" si="20"/>
        <v>582048</v>
      </c>
    </row>
    <row r="362" spans="1:19" x14ac:dyDescent="0.25">
      <c r="A362" t="s">
        <v>218</v>
      </c>
      <c r="B362" t="s">
        <v>219</v>
      </c>
      <c r="C362" t="s">
        <v>220</v>
      </c>
      <c r="D362" t="s">
        <v>17</v>
      </c>
      <c r="E362" t="s">
        <v>98</v>
      </c>
      <c r="F362" t="s">
        <v>19</v>
      </c>
      <c r="G362" t="s">
        <v>47</v>
      </c>
      <c r="H362">
        <v>45</v>
      </c>
      <c r="I362" t="s">
        <v>17</v>
      </c>
      <c r="J362">
        <v>45</v>
      </c>
      <c r="K362" s="2">
        <f>J362*3904</f>
        <v>175680</v>
      </c>
      <c r="L362" t="s">
        <v>17</v>
      </c>
      <c r="N362" t="s">
        <v>17</v>
      </c>
      <c r="P362" t="s">
        <v>17</v>
      </c>
      <c r="R362" s="2">
        <f t="shared" si="20"/>
        <v>175680</v>
      </c>
    </row>
    <row r="363" spans="1:19" s="3" customFormat="1" x14ac:dyDescent="0.25">
      <c r="K363" s="3">
        <f>SUM(K359:K362)</f>
        <v>1275881</v>
      </c>
      <c r="R363" s="3">
        <f t="shared" si="20"/>
        <v>1275881</v>
      </c>
      <c r="S363" s="3">
        <f>K363</f>
        <v>1275881</v>
      </c>
    </row>
    <row r="364" spans="1:19" x14ac:dyDescent="0.25">
      <c r="A364" t="s">
        <v>221</v>
      </c>
      <c r="B364" t="s">
        <v>222</v>
      </c>
      <c r="C364" t="s">
        <v>223</v>
      </c>
      <c r="D364" t="s">
        <v>17</v>
      </c>
      <c r="E364" t="s">
        <v>18</v>
      </c>
      <c r="F364" t="s">
        <v>19</v>
      </c>
      <c r="G364" t="s">
        <v>46</v>
      </c>
      <c r="H364" t="s">
        <v>17</v>
      </c>
      <c r="I364" t="s">
        <v>17</v>
      </c>
      <c r="J364" t="s">
        <v>17</v>
      </c>
      <c r="L364">
        <v>0</v>
      </c>
      <c r="M364" s="2">
        <f>L364*1077</f>
        <v>0</v>
      </c>
      <c r="N364" t="s">
        <v>17</v>
      </c>
      <c r="P364" t="s">
        <v>17</v>
      </c>
      <c r="R364" s="2">
        <f t="shared" si="20"/>
        <v>0</v>
      </c>
    </row>
    <row r="365" spans="1:19" x14ac:dyDescent="0.25">
      <c r="A365" t="s">
        <v>221</v>
      </c>
      <c r="B365" t="s">
        <v>222</v>
      </c>
      <c r="C365" t="s">
        <v>223</v>
      </c>
      <c r="D365" t="s">
        <v>17</v>
      </c>
      <c r="E365" t="s">
        <v>18</v>
      </c>
      <c r="F365" t="s">
        <v>19</v>
      </c>
      <c r="G365" t="s">
        <v>41</v>
      </c>
      <c r="H365" t="s">
        <v>17</v>
      </c>
      <c r="I365">
        <v>164</v>
      </c>
      <c r="J365" t="s">
        <v>17</v>
      </c>
      <c r="L365">
        <v>113</v>
      </c>
      <c r="M365" s="2">
        <f>L365*4108</f>
        <v>464204</v>
      </c>
      <c r="N365" t="s">
        <v>17</v>
      </c>
      <c r="P365">
        <v>51</v>
      </c>
      <c r="Q365" s="2">
        <f>P365*4807</f>
        <v>245157</v>
      </c>
      <c r="R365" s="2">
        <f t="shared" si="20"/>
        <v>709361</v>
      </c>
    </row>
    <row r="366" spans="1:19" x14ac:dyDescent="0.25">
      <c r="A366" t="s">
        <v>221</v>
      </c>
      <c r="B366" t="s">
        <v>222</v>
      </c>
      <c r="C366" t="s">
        <v>223</v>
      </c>
      <c r="D366" t="s">
        <v>17</v>
      </c>
      <c r="E366" t="s">
        <v>18</v>
      </c>
      <c r="F366" t="s">
        <v>19</v>
      </c>
      <c r="G366" t="s">
        <v>66</v>
      </c>
      <c r="H366" t="s">
        <v>17</v>
      </c>
      <c r="I366">
        <v>5</v>
      </c>
      <c r="J366" t="s">
        <v>17</v>
      </c>
      <c r="L366">
        <v>4</v>
      </c>
      <c r="M366" s="2">
        <f>L366*6984</f>
        <v>27936</v>
      </c>
      <c r="N366" t="s">
        <v>17</v>
      </c>
      <c r="P366">
        <v>1</v>
      </c>
      <c r="Q366" s="2">
        <f>P366*8172</f>
        <v>8172</v>
      </c>
      <c r="R366" s="2">
        <f t="shared" si="20"/>
        <v>36108</v>
      </c>
    </row>
    <row r="367" spans="1:19" x14ac:dyDescent="0.25">
      <c r="A367" t="s">
        <v>221</v>
      </c>
      <c r="B367" t="s">
        <v>222</v>
      </c>
      <c r="C367" t="s">
        <v>223</v>
      </c>
      <c r="D367" t="s">
        <v>17</v>
      </c>
      <c r="E367" t="s">
        <v>18</v>
      </c>
      <c r="F367" t="s">
        <v>19</v>
      </c>
      <c r="G367" t="s">
        <v>43</v>
      </c>
      <c r="H367" t="s">
        <v>17</v>
      </c>
      <c r="I367">
        <v>10</v>
      </c>
      <c r="J367" t="s">
        <v>17</v>
      </c>
      <c r="L367">
        <v>9</v>
      </c>
      <c r="M367" s="2">
        <f>L367*9153</f>
        <v>82377</v>
      </c>
      <c r="N367" t="s">
        <v>17</v>
      </c>
      <c r="P367">
        <v>1</v>
      </c>
      <c r="Q367">
        <f>P367*10462</f>
        <v>10462</v>
      </c>
      <c r="R367" s="2">
        <f t="shared" si="20"/>
        <v>92839</v>
      </c>
    </row>
    <row r="368" spans="1:19" x14ac:dyDescent="0.25">
      <c r="A368" t="s">
        <v>221</v>
      </c>
      <c r="B368" t="s">
        <v>222</v>
      </c>
      <c r="C368" t="s">
        <v>223</v>
      </c>
      <c r="D368" t="s">
        <v>17</v>
      </c>
      <c r="E368" t="s">
        <v>18</v>
      </c>
      <c r="F368" t="s">
        <v>19</v>
      </c>
      <c r="G368" t="s">
        <v>47</v>
      </c>
      <c r="H368" t="s">
        <v>17</v>
      </c>
      <c r="I368">
        <v>71</v>
      </c>
      <c r="J368" t="s">
        <v>17</v>
      </c>
      <c r="L368">
        <v>71</v>
      </c>
      <c r="M368" s="2">
        <f>L368*3570</f>
        <v>253470</v>
      </c>
      <c r="N368" t="s">
        <v>17</v>
      </c>
      <c r="P368" t="s">
        <v>17</v>
      </c>
      <c r="R368" s="2">
        <f t="shared" si="20"/>
        <v>253470</v>
      </c>
    </row>
    <row r="369" spans="1:19" x14ac:dyDescent="0.25">
      <c r="A369" t="s">
        <v>221</v>
      </c>
      <c r="B369" t="s">
        <v>222</v>
      </c>
      <c r="C369" t="s">
        <v>223</v>
      </c>
      <c r="D369" t="s">
        <v>17</v>
      </c>
      <c r="E369" t="s">
        <v>18</v>
      </c>
      <c r="F369" t="s">
        <v>19</v>
      </c>
      <c r="G369" t="s">
        <v>37</v>
      </c>
      <c r="H369" t="s">
        <v>17</v>
      </c>
      <c r="I369">
        <v>93</v>
      </c>
      <c r="J369" t="s">
        <v>17</v>
      </c>
      <c r="L369">
        <v>74</v>
      </c>
      <c r="M369" s="2">
        <f>L369*5384</f>
        <v>398416</v>
      </c>
      <c r="N369" t="s">
        <v>17</v>
      </c>
      <c r="P369">
        <v>19</v>
      </c>
      <c r="Q369" s="2">
        <f>P369*6154</f>
        <v>116926</v>
      </c>
      <c r="R369" s="2">
        <f t="shared" si="20"/>
        <v>515342</v>
      </c>
    </row>
    <row r="370" spans="1:19" s="3" customFormat="1" x14ac:dyDescent="0.25">
      <c r="M370" s="3">
        <f>SUM(M364:M369)</f>
        <v>1226403</v>
      </c>
      <c r="Q370" s="3">
        <f>SUM(Q364:Q369)</f>
        <v>380717</v>
      </c>
      <c r="R370" s="3">
        <f t="shared" si="20"/>
        <v>1607120</v>
      </c>
      <c r="S370" s="3">
        <f>M370+Q370</f>
        <v>1607120</v>
      </c>
    </row>
    <row r="371" spans="1:19" x14ac:dyDescent="0.25">
      <c r="A371" t="s">
        <v>224</v>
      </c>
      <c r="B371" t="s">
        <v>225</v>
      </c>
      <c r="C371" t="s">
        <v>226</v>
      </c>
      <c r="D371" t="s">
        <v>17</v>
      </c>
      <c r="E371" t="s">
        <v>98</v>
      </c>
      <c r="F371" t="s">
        <v>19</v>
      </c>
      <c r="G371" t="s">
        <v>47</v>
      </c>
      <c r="H371">
        <v>106</v>
      </c>
      <c r="I371" t="s">
        <v>17</v>
      </c>
      <c r="J371">
        <v>106</v>
      </c>
      <c r="K371" s="2">
        <f>J371*3904</f>
        <v>413824</v>
      </c>
      <c r="L371" t="s">
        <v>17</v>
      </c>
      <c r="N371" t="s">
        <v>17</v>
      </c>
      <c r="P371" t="s">
        <v>17</v>
      </c>
      <c r="R371" s="2">
        <f t="shared" si="20"/>
        <v>413824</v>
      </c>
    </row>
    <row r="372" spans="1:19" x14ac:dyDescent="0.25">
      <c r="A372" t="s">
        <v>224</v>
      </c>
      <c r="B372" t="s">
        <v>225</v>
      </c>
      <c r="C372" t="s">
        <v>226</v>
      </c>
      <c r="D372" t="s">
        <v>17</v>
      </c>
      <c r="E372" t="s">
        <v>98</v>
      </c>
      <c r="F372" t="s">
        <v>19</v>
      </c>
      <c r="G372" t="s">
        <v>41</v>
      </c>
      <c r="H372">
        <v>239</v>
      </c>
      <c r="I372" t="s">
        <v>17</v>
      </c>
      <c r="J372">
        <v>160</v>
      </c>
      <c r="K372" s="2">
        <f>J372*4895</f>
        <v>783200</v>
      </c>
      <c r="L372" t="s">
        <v>17</v>
      </c>
      <c r="N372">
        <v>79</v>
      </c>
      <c r="O372" s="2">
        <f>N372*5728</f>
        <v>452512</v>
      </c>
      <c r="P372" t="s">
        <v>17</v>
      </c>
      <c r="R372" s="2">
        <f t="shared" si="20"/>
        <v>1235712</v>
      </c>
    </row>
    <row r="373" spans="1:19" x14ac:dyDescent="0.25">
      <c r="A373" t="s">
        <v>224</v>
      </c>
      <c r="B373" t="s">
        <v>225</v>
      </c>
      <c r="C373" t="s">
        <v>226</v>
      </c>
      <c r="D373" t="s">
        <v>17</v>
      </c>
      <c r="E373" t="s">
        <v>98</v>
      </c>
      <c r="F373" t="s">
        <v>19</v>
      </c>
      <c r="G373" t="s">
        <v>37</v>
      </c>
      <c r="H373">
        <v>164</v>
      </c>
      <c r="I373" t="s">
        <v>17</v>
      </c>
      <c r="J373">
        <v>121</v>
      </c>
      <c r="K373" s="2">
        <f>J373*6192</f>
        <v>749232</v>
      </c>
      <c r="L373" t="s">
        <v>17</v>
      </c>
      <c r="N373">
        <v>43</v>
      </c>
      <c r="O373" s="2">
        <f>N373*7078</f>
        <v>304354</v>
      </c>
      <c r="P373" t="s">
        <v>17</v>
      </c>
      <c r="R373" s="2">
        <f t="shared" si="20"/>
        <v>1053586</v>
      </c>
    </row>
    <row r="374" spans="1:19" s="3" customFormat="1" x14ac:dyDescent="0.25">
      <c r="K374" s="3">
        <f>SUM(K371:K373)</f>
        <v>1946256</v>
      </c>
      <c r="O374" s="3">
        <f>SUM(O371:O373)</f>
        <v>756866</v>
      </c>
      <c r="R374" s="3">
        <f t="shared" si="20"/>
        <v>2703122</v>
      </c>
      <c r="S374" s="3">
        <f>K374+O374</f>
        <v>2703122</v>
      </c>
    </row>
    <row r="375" spans="1:19" x14ac:dyDescent="0.25">
      <c r="A375" t="s">
        <v>227</v>
      </c>
      <c r="B375" t="s">
        <v>228</v>
      </c>
      <c r="C375" t="s">
        <v>229</v>
      </c>
      <c r="D375" t="s">
        <v>17</v>
      </c>
      <c r="E375" t="s">
        <v>98</v>
      </c>
      <c r="F375" t="s">
        <v>19</v>
      </c>
      <c r="G375" t="s">
        <v>37</v>
      </c>
      <c r="H375">
        <v>115</v>
      </c>
      <c r="I375" t="s">
        <v>17</v>
      </c>
      <c r="J375">
        <v>115</v>
      </c>
      <c r="K375" s="2">
        <f>J375*6192</f>
        <v>712080</v>
      </c>
      <c r="L375" t="s">
        <v>17</v>
      </c>
      <c r="N375" t="s">
        <v>17</v>
      </c>
      <c r="P375" t="s">
        <v>17</v>
      </c>
      <c r="R375" s="2">
        <f t="shared" si="20"/>
        <v>712080</v>
      </c>
    </row>
    <row r="376" spans="1:19" x14ac:dyDescent="0.25">
      <c r="A376" t="s">
        <v>227</v>
      </c>
      <c r="B376" t="s">
        <v>228</v>
      </c>
      <c r="C376" t="s">
        <v>229</v>
      </c>
      <c r="D376" t="s">
        <v>17</v>
      </c>
      <c r="E376" t="s">
        <v>98</v>
      </c>
      <c r="F376" t="s">
        <v>19</v>
      </c>
      <c r="G376" t="s">
        <v>47</v>
      </c>
      <c r="H376">
        <v>95</v>
      </c>
      <c r="I376" t="s">
        <v>17</v>
      </c>
      <c r="J376">
        <v>95</v>
      </c>
      <c r="K376" s="2">
        <f>J376*3904</f>
        <v>370880</v>
      </c>
      <c r="L376" t="s">
        <v>17</v>
      </c>
      <c r="N376" t="s">
        <v>17</v>
      </c>
      <c r="P376" t="s">
        <v>17</v>
      </c>
      <c r="R376" s="2">
        <f t="shared" si="20"/>
        <v>370880</v>
      </c>
    </row>
    <row r="377" spans="1:19" x14ac:dyDescent="0.25">
      <c r="A377" t="s">
        <v>227</v>
      </c>
      <c r="B377" t="s">
        <v>228</v>
      </c>
      <c r="C377" t="s">
        <v>229</v>
      </c>
      <c r="D377" t="s">
        <v>17</v>
      </c>
      <c r="E377" t="s">
        <v>98</v>
      </c>
      <c r="F377" t="s">
        <v>19</v>
      </c>
      <c r="G377" t="s">
        <v>41</v>
      </c>
      <c r="H377">
        <v>188</v>
      </c>
      <c r="I377" t="s">
        <v>17</v>
      </c>
      <c r="J377">
        <v>188</v>
      </c>
      <c r="K377" s="2">
        <f>J377*4895</f>
        <v>920260</v>
      </c>
      <c r="L377" t="s">
        <v>17</v>
      </c>
      <c r="N377" t="s">
        <v>17</v>
      </c>
      <c r="P377" t="s">
        <v>17</v>
      </c>
      <c r="R377" s="2">
        <f t="shared" si="20"/>
        <v>920260</v>
      </c>
    </row>
    <row r="378" spans="1:19" s="3" customFormat="1" x14ac:dyDescent="0.25">
      <c r="K378" s="3">
        <f>SUM(K375:K377)</f>
        <v>2003220</v>
      </c>
      <c r="R378" s="3">
        <f t="shared" si="20"/>
        <v>2003220</v>
      </c>
      <c r="S378" s="3">
        <f>K378</f>
        <v>2003220</v>
      </c>
    </row>
    <row r="379" spans="1:19" x14ac:dyDescent="0.25">
      <c r="A379" t="s">
        <v>230</v>
      </c>
      <c r="B379" t="s">
        <v>231</v>
      </c>
      <c r="C379" t="s">
        <v>232</v>
      </c>
      <c r="D379" t="s">
        <v>154</v>
      </c>
      <c r="E379" t="s">
        <v>98</v>
      </c>
      <c r="F379" t="s">
        <v>19</v>
      </c>
      <c r="G379" t="s">
        <v>43</v>
      </c>
      <c r="H379" t="s">
        <v>17</v>
      </c>
      <c r="I379" t="s">
        <v>17</v>
      </c>
      <c r="J379" t="s">
        <v>17</v>
      </c>
      <c r="L379" t="s">
        <v>17</v>
      </c>
      <c r="N379" t="s">
        <v>17</v>
      </c>
      <c r="P379" t="s">
        <v>17</v>
      </c>
      <c r="R379" s="2">
        <f t="shared" si="20"/>
        <v>0</v>
      </c>
    </row>
    <row r="380" spans="1:19" x14ac:dyDescent="0.25">
      <c r="A380" t="s">
        <v>230</v>
      </c>
      <c r="B380" t="s">
        <v>231</v>
      </c>
      <c r="C380" t="s">
        <v>232</v>
      </c>
      <c r="D380" t="s">
        <v>154</v>
      </c>
      <c r="E380" t="s">
        <v>98</v>
      </c>
      <c r="F380" t="s">
        <v>19</v>
      </c>
      <c r="G380" t="s">
        <v>66</v>
      </c>
      <c r="H380">
        <v>2</v>
      </c>
      <c r="I380" t="s">
        <v>17</v>
      </c>
      <c r="J380" t="s">
        <v>17</v>
      </c>
      <c r="L380" t="s">
        <v>17</v>
      </c>
      <c r="N380">
        <v>2</v>
      </c>
      <c r="O380" s="2">
        <f>N380*8172</f>
        <v>16344</v>
      </c>
      <c r="P380" t="s">
        <v>17</v>
      </c>
      <c r="R380" s="2">
        <f t="shared" si="20"/>
        <v>16344</v>
      </c>
    </row>
    <row r="381" spans="1:19" x14ac:dyDescent="0.25">
      <c r="A381" t="s">
        <v>230</v>
      </c>
      <c r="B381" t="s">
        <v>231</v>
      </c>
      <c r="C381" t="s">
        <v>232</v>
      </c>
      <c r="D381" t="s">
        <v>154</v>
      </c>
      <c r="E381" t="s">
        <v>98</v>
      </c>
      <c r="F381" t="s">
        <v>19</v>
      </c>
      <c r="G381" t="s">
        <v>233</v>
      </c>
      <c r="H381" t="s">
        <v>17</v>
      </c>
      <c r="I381" t="s">
        <v>17</v>
      </c>
      <c r="J381" t="s">
        <v>17</v>
      </c>
      <c r="L381" t="s">
        <v>17</v>
      </c>
      <c r="N381" t="s">
        <v>17</v>
      </c>
      <c r="P381" t="s">
        <v>17</v>
      </c>
      <c r="R381" s="2">
        <f t="shared" si="20"/>
        <v>0</v>
      </c>
    </row>
    <row r="382" spans="1:19" x14ac:dyDescent="0.25">
      <c r="A382" t="s">
        <v>230</v>
      </c>
      <c r="B382" t="s">
        <v>231</v>
      </c>
      <c r="C382" t="s">
        <v>232</v>
      </c>
      <c r="D382" t="s">
        <v>154</v>
      </c>
      <c r="E382" t="s">
        <v>98</v>
      </c>
      <c r="F382" t="s">
        <v>19</v>
      </c>
      <c r="G382" t="s">
        <v>47</v>
      </c>
      <c r="H382">
        <v>40</v>
      </c>
      <c r="I382" t="s">
        <v>17</v>
      </c>
      <c r="J382" t="s">
        <v>17</v>
      </c>
      <c r="L382" t="s">
        <v>17</v>
      </c>
      <c r="N382">
        <v>40</v>
      </c>
      <c r="O382" s="2">
        <f>N382*3904</f>
        <v>156160</v>
      </c>
      <c r="P382" t="s">
        <v>17</v>
      </c>
      <c r="R382" s="2">
        <f t="shared" si="20"/>
        <v>156160</v>
      </c>
    </row>
    <row r="383" spans="1:19" x14ac:dyDescent="0.25">
      <c r="A383" t="s">
        <v>230</v>
      </c>
      <c r="B383" t="s">
        <v>231</v>
      </c>
      <c r="C383" t="s">
        <v>232</v>
      </c>
      <c r="D383" t="s">
        <v>154</v>
      </c>
      <c r="E383" t="s">
        <v>98</v>
      </c>
      <c r="F383" t="s">
        <v>19</v>
      </c>
      <c r="G383" t="s">
        <v>48</v>
      </c>
      <c r="H383">
        <v>18</v>
      </c>
      <c r="I383" t="s">
        <v>17</v>
      </c>
      <c r="J383" t="s">
        <v>17</v>
      </c>
      <c r="L383" t="s">
        <v>17</v>
      </c>
      <c r="N383">
        <v>18</v>
      </c>
      <c r="O383" s="2">
        <f>N383*6547</f>
        <v>117846</v>
      </c>
      <c r="P383" t="s">
        <v>17</v>
      </c>
      <c r="R383" s="2">
        <f t="shared" si="20"/>
        <v>117846</v>
      </c>
    </row>
    <row r="384" spans="1:19" x14ac:dyDescent="0.25">
      <c r="A384" t="s">
        <v>230</v>
      </c>
      <c r="B384" t="s">
        <v>231</v>
      </c>
      <c r="C384" t="s">
        <v>232</v>
      </c>
      <c r="D384" t="s">
        <v>154</v>
      </c>
      <c r="E384" t="s">
        <v>98</v>
      </c>
      <c r="F384" t="s">
        <v>19</v>
      </c>
      <c r="G384" t="s">
        <v>37</v>
      </c>
      <c r="H384">
        <v>96</v>
      </c>
      <c r="I384" t="s">
        <v>17</v>
      </c>
      <c r="J384" t="s">
        <v>17</v>
      </c>
      <c r="L384" t="s">
        <v>17</v>
      </c>
      <c r="N384">
        <v>96</v>
      </c>
      <c r="O384" s="2">
        <f>N384*7078</f>
        <v>679488</v>
      </c>
      <c r="P384" t="s">
        <v>17</v>
      </c>
      <c r="R384" s="2">
        <f t="shared" si="20"/>
        <v>679488</v>
      </c>
    </row>
    <row r="385" spans="1:19" x14ac:dyDescent="0.25">
      <c r="A385" t="s">
        <v>230</v>
      </c>
      <c r="B385" t="s">
        <v>231</v>
      </c>
      <c r="C385" t="s">
        <v>232</v>
      </c>
      <c r="D385" t="s">
        <v>154</v>
      </c>
      <c r="E385" t="s">
        <v>98</v>
      </c>
      <c r="F385" t="s">
        <v>19</v>
      </c>
      <c r="G385" t="s">
        <v>41</v>
      </c>
      <c r="H385">
        <v>96</v>
      </c>
      <c r="I385" t="s">
        <v>17</v>
      </c>
      <c r="J385" t="s">
        <v>17</v>
      </c>
      <c r="L385" t="s">
        <v>17</v>
      </c>
      <c r="N385">
        <v>96</v>
      </c>
      <c r="O385" s="2">
        <f>N385*5728</f>
        <v>549888</v>
      </c>
      <c r="P385" t="s">
        <v>17</v>
      </c>
      <c r="R385" s="2">
        <f t="shared" si="20"/>
        <v>549888</v>
      </c>
    </row>
    <row r="386" spans="1:19" x14ac:dyDescent="0.25">
      <c r="A386" t="s">
        <v>230</v>
      </c>
      <c r="B386" t="s">
        <v>231</v>
      </c>
      <c r="C386" t="s">
        <v>232</v>
      </c>
      <c r="D386" t="s">
        <v>154</v>
      </c>
      <c r="E386" t="s">
        <v>98</v>
      </c>
      <c r="F386" t="s">
        <v>19</v>
      </c>
      <c r="G386" t="s">
        <v>42</v>
      </c>
      <c r="H386" t="s">
        <v>17</v>
      </c>
      <c r="I386" t="s">
        <v>17</v>
      </c>
      <c r="J386" t="s">
        <v>17</v>
      </c>
      <c r="L386" t="s">
        <v>17</v>
      </c>
      <c r="N386" t="s">
        <v>17</v>
      </c>
      <c r="O386" s="2">
        <v>0</v>
      </c>
      <c r="P386" t="s">
        <v>17</v>
      </c>
      <c r="R386" s="2">
        <f t="shared" si="20"/>
        <v>0</v>
      </c>
    </row>
    <row r="387" spans="1:19" s="3" customFormat="1" x14ac:dyDescent="0.25">
      <c r="O387" s="3">
        <f>SUM(O379:O386)</f>
        <v>1519726</v>
      </c>
      <c r="R387" s="3">
        <f t="shared" ref="R387:R450" si="21">K387+M387+O387+Q387</f>
        <v>1519726</v>
      </c>
      <c r="S387" s="3">
        <f>O387</f>
        <v>1519726</v>
      </c>
    </row>
    <row r="388" spans="1:19" x14ac:dyDescent="0.25">
      <c r="A388" t="s">
        <v>234</v>
      </c>
      <c r="B388" t="s">
        <v>235</v>
      </c>
      <c r="C388" t="s">
        <v>236</v>
      </c>
      <c r="D388" t="s">
        <v>17</v>
      </c>
      <c r="E388" t="s">
        <v>98</v>
      </c>
      <c r="F388" t="s">
        <v>19</v>
      </c>
      <c r="G388" t="s">
        <v>47</v>
      </c>
      <c r="H388">
        <v>68</v>
      </c>
      <c r="I388" t="s">
        <v>17</v>
      </c>
      <c r="J388">
        <v>68</v>
      </c>
      <c r="K388" s="2">
        <f>J388*3904</f>
        <v>265472</v>
      </c>
      <c r="L388" t="s">
        <v>17</v>
      </c>
      <c r="N388" t="s">
        <v>17</v>
      </c>
      <c r="P388" t="s">
        <v>17</v>
      </c>
      <c r="R388" s="2">
        <f t="shared" si="21"/>
        <v>265472</v>
      </c>
    </row>
    <row r="389" spans="1:19" x14ac:dyDescent="0.25">
      <c r="A389" t="s">
        <v>234</v>
      </c>
      <c r="B389" t="s">
        <v>235</v>
      </c>
      <c r="C389" t="s">
        <v>236</v>
      </c>
      <c r="D389" t="s">
        <v>17</v>
      </c>
      <c r="E389" t="s">
        <v>98</v>
      </c>
      <c r="F389" t="s">
        <v>19</v>
      </c>
      <c r="G389" t="s">
        <v>41</v>
      </c>
      <c r="H389">
        <v>136</v>
      </c>
      <c r="I389" t="s">
        <v>17</v>
      </c>
      <c r="J389">
        <v>136</v>
      </c>
      <c r="K389" s="2">
        <f>J389*4895</f>
        <v>665720</v>
      </c>
      <c r="L389" t="s">
        <v>17</v>
      </c>
      <c r="N389" t="s">
        <v>17</v>
      </c>
      <c r="P389" t="s">
        <v>17</v>
      </c>
      <c r="R389" s="2">
        <f t="shared" si="21"/>
        <v>665720</v>
      </c>
    </row>
    <row r="390" spans="1:19" x14ac:dyDescent="0.25">
      <c r="A390" t="s">
        <v>234</v>
      </c>
      <c r="B390" t="s">
        <v>235</v>
      </c>
      <c r="C390" t="s">
        <v>236</v>
      </c>
      <c r="D390" t="s">
        <v>17</v>
      </c>
      <c r="E390" t="s">
        <v>98</v>
      </c>
      <c r="F390" t="s">
        <v>19</v>
      </c>
      <c r="G390" t="s">
        <v>37</v>
      </c>
      <c r="H390">
        <v>87</v>
      </c>
      <c r="I390" t="s">
        <v>17</v>
      </c>
      <c r="J390">
        <v>87</v>
      </c>
      <c r="K390" s="2">
        <f>J390*6192</f>
        <v>538704</v>
      </c>
      <c r="L390" t="s">
        <v>17</v>
      </c>
      <c r="N390" t="s">
        <v>17</v>
      </c>
      <c r="P390" t="s">
        <v>17</v>
      </c>
      <c r="R390" s="2">
        <f t="shared" si="21"/>
        <v>538704</v>
      </c>
    </row>
    <row r="391" spans="1:19" s="3" customFormat="1" x14ac:dyDescent="0.25">
      <c r="K391" s="3">
        <f>SUM(K388:K390)</f>
        <v>1469896</v>
      </c>
      <c r="R391" s="3">
        <f t="shared" si="21"/>
        <v>1469896</v>
      </c>
      <c r="S391" s="3">
        <f>K391</f>
        <v>1469896</v>
      </c>
    </row>
    <row r="392" spans="1:19" x14ac:dyDescent="0.25">
      <c r="A392" t="s">
        <v>237</v>
      </c>
      <c r="B392" t="s">
        <v>238</v>
      </c>
      <c r="C392" t="s">
        <v>239</v>
      </c>
      <c r="D392" t="s">
        <v>17</v>
      </c>
      <c r="E392" t="s">
        <v>18</v>
      </c>
      <c r="F392" t="s">
        <v>19</v>
      </c>
      <c r="G392" t="s">
        <v>41</v>
      </c>
      <c r="H392" t="s">
        <v>17</v>
      </c>
      <c r="I392">
        <v>188</v>
      </c>
      <c r="J392" t="s">
        <v>17</v>
      </c>
      <c r="L392">
        <v>156</v>
      </c>
      <c r="M392" s="2">
        <f>L392*4108</f>
        <v>640848</v>
      </c>
      <c r="N392" t="s">
        <v>17</v>
      </c>
      <c r="P392">
        <v>32</v>
      </c>
      <c r="Q392" s="2">
        <f>P392*4807</f>
        <v>153824</v>
      </c>
      <c r="R392" s="2">
        <f t="shared" si="21"/>
        <v>794672</v>
      </c>
    </row>
    <row r="393" spans="1:19" x14ac:dyDescent="0.25">
      <c r="A393" t="s">
        <v>237</v>
      </c>
      <c r="B393" t="s">
        <v>238</v>
      </c>
      <c r="C393" t="s">
        <v>239</v>
      </c>
      <c r="D393" t="s">
        <v>17</v>
      </c>
      <c r="E393" t="s">
        <v>18</v>
      </c>
      <c r="F393" t="s">
        <v>19</v>
      </c>
      <c r="G393" t="s">
        <v>66</v>
      </c>
      <c r="H393" t="s">
        <v>17</v>
      </c>
      <c r="I393">
        <v>6</v>
      </c>
      <c r="J393" t="s">
        <v>17</v>
      </c>
      <c r="L393">
        <v>6</v>
      </c>
      <c r="M393" s="2">
        <f>L393*6984</f>
        <v>41904</v>
      </c>
      <c r="N393" t="s">
        <v>17</v>
      </c>
      <c r="P393" t="s">
        <v>17</v>
      </c>
      <c r="R393" s="2">
        <f t="shared" si="21"/>
        <v>41904</v>
      </c>
    </row>
    <row r="394" spans="1:19" x14ac:dyDescent="0.25">
      <c r="A394" t="s">
        <v>237</v>
      </c>
      <c r="B394" t="s">
        <v>238</v>
      </c>
      <c r="C394" t="s">
        <v>239</v>
      </c>
      <c r="D394" t="s">
        <v>17</v>
      </c>
      <c r="E394" t="s">
        <v>18</v>
      </c>
      <c r="F394" t="s">
        <v>19</v>
      </c>
      <c r="G394" t="s">
        <v>37</v>
      </c>
      <c r="H394" t="s">
        <v>17</v>
      </c>
      <c r="I394">
        <v>154</v>
      </c>
      <c r="J394" t="s">
        <v>17</v>
      </c>
      <c r="L394">
        <v>154</v>
      </c>
      <c r="M394" s="2">
        <f>L394*5384</f>
        <v>829136</v>
      </c>
      <c r="N394" t="s">
        <v>17</v>
      </c>
      <c r="P394" t="s">
        <v>17</v>
      </c>
      <c r="R394" s="2">
        <f t="shared" si="21"/>
        <v>829136</v>
      </c>
    </row>
    <row r="395" spans="1:19" x14ac:dyDescent="0.25">
      <c r="A395" t="s">
        <v>237</v>
      </c>
      <c r="B395" t="s">
        <v>238</v>
      </c>
      <c r="C395" t="s">
        <v>239</v>
      </c>
      <c r="D395" t="s">
        <v>17</v>
      </c>
      <c r="E395" t="s">
        <v>18</v>
      </c>
      <c r="F395" t="s">
        <v>19</v>
      </c>
      <c r="G395" t="s">
        <v>43</v>
      </c>
      <c r="H395" t="s">
        <v>17</v>
      </c>
      <c r="I395">
        <v>6</v>
      </c>
      <c r="J395" t="s">
        <v>17</v>
      </c>
      <c r="L395">
        <v>6</v>
      </c>
      <c r="M395" s="2">
        <f>L395*9153</f>
        <v>54918</v>
      </c>
      <c r="N395" t="s">
        <v>17</v>
      </c>
      <c r="P395" t="s">
        <v>17</v>
      </c>
      <c r="R395" s="2">
        <f t="shared" si="21"/>
        <v>54918</v>
      </c>
    </row>
    <row r="396" spans="1:19" x14ac:dyDescent="0.25">
      <c r="A396" t="s">
        <v>237</v>
      </c>
      <c r="B396" t="s">
        <v>238</v>
      </c>
      <c r="C396" t="s">
        <v>239</v>
      </c>
      <c r="D396" t="s">
        <v>17</v>
      </c>
      <c r="E396" t="s">
        <v>18</v>
      </c>
      <c r="F396" t="s">
        <v>19</v>
      </c>
      <c r="G396" t="s">
        <v>47</v>
      </c>
      <c r="H396" t="s">
        <v>17</v>
      </c>
      <c r="I396">
        <v>73</v>
      </c>
      <c r="J396" t="s">
        <v>17</v>
      </c>
      <c r="L396">
        <v>57</v>
      </c>
      <c r="M396" s="2">
        <f>L396*3570</f>
        <v>203490</v>
      </c>
      <c r="N396" t="s">
        <v>17</v>
      </c>
      <c r="P396">
        <v>16</v>
      </c>
      <c r="Q396">
        <f>P396*3570</f>
        <v>57120</v>
      </c>
      <c r="R396" s="2">
        <f t="shared" si="21"/>
        <v>260610</v>
      </c>
    </row>
    <row r="397" spans="1:19" s="3" customFormat="1" x14ac:dyDescent="0.25">
      <c r="M397" s="3">
        <f>SUM(M392:M396)</f>
        <v>1770296</v>
      </c>
      <c r="Q397" s="3">
        <f>SUM(Q392:Q396)</f>
        <v>210944</v>
      </c>
      <c r="R397" s="3">
        <f t="shared" si="21"/>
        <v>1981240</v>
      </c>
      <c r="S397" s="3">
        <f>M397+Q397</f>
        <v>1981240</v>
      </c>
    </row>
    <row r="398" spans="1:19" x14ac:dyDescent="0.25">
      <c r="A398" t="s">
        <v>240</v>
      </c>
      <c r="B398" t="s">
        <v>241</v>
      </c>
      <c r="C398" t="s">
        <v>242</v>
      </c>
      <c r="D398" t="s">
        <v>154</v>
      </c>
      <c r="E398" t="s">
        <v>18</v>
      </c>
      <c r="F398" t="s">
        <v>19</v>
      </c>
      <c r="G398" t="s">
        <v>47</v>
      </c>
      <c r="H398" t="s">
        <v>17</v>
      </c>
      <c r="I398">
        <v>68</v>
      </c>
      <c r="J398" t="s">
        <v>17</v>
      </c>
      <c r="L398">
        <v>68</v>
      </c>
      <c r="M398" s="2">
        <f>L398*3570</f>
        <v>242760</v>
      </c>
      <c r="N398" t="s">
        <v>17</v>
      </c>
      <c r="P398" t="s">
        <v>17</v>
      </c>
      <c r="R398" s="2">
        <f t="shared" si="21"/>
        <v>242760</v>
      </c>
    </row>
    <row r="399" spans="1:19" x14ac:dyDescent="0.25">
      <c r="A399" t="s">
        <v>240</v>
      </c>
      <c r="B399" t="s">
        <v>241</v>
      </c>
      <c r="C399" t="s">
        <v>242</v>
      </c>
      <c r="D399" t="s">
        <v>154</v>
      </c>
      <c r="E399" t="s">
        <v>18</v>
      </c>
      <c r="F399" t="s">
        <v>19</v>
      </c>
      <c r="G399" t="s">
        <v>66</v>
      </c>
      <c r="H399" t="s">
        <v>17</v>
      </c>
      <c r="I399">
        <v>12</v>
      </c>
      <c r="J399" t="s">
        <v>17</v>
      </c>
      <c r="L399">
        <v>12</v>
      </c>
      <c r="M399" s="2">
        <f>L399*6984</f>
        <v>83808</v>
      </c>
      <c r="N399" t="s">
        <v>17</v>
      </c>
      <c r="P399" t="s">
        <v>17</v>
      </c>
      <c r="R399" s="2">
        <f t="shared" si="21"/>
        <v>83808</v>
      </c>
    </row>
    <row r="400" spans="1:19" x14ac:dyDescent="0.25">
      <c r="A400" t="s">
        <v>240</v>
      </c>
      <c r="B400" t="s">
        <v>241</v>
      </c>
      <c r="C400" t="s">
        <v>242</v>
      </c>
      <c r="D400" t="s">
        <v>154</v>
      </c>
      <c r="E400" t="s">
        <v>18</v>
      </c>
      <c r="F400" t="s">
        <v>19</v>
      </c>
      <c r="G400" t="s">
        <v>37</v>
      </c>
      <c r="H400" t="s">
        <v>17</v>
      </c>
      <c r="I400">
        <v>233</v>
      </c>
      <c r="J400" t="s">
        <v>17</v>
      </c>
      <c r="L400">
        <v>233</v>
      </c>
      <c r="M400" s="2">
        <f>L400*5384</f>
        <v>1254472</v>
      </c>
      <c r="N400" t="s">
        <v>17</v>
      </c>
      <c r="P400" t="s">
        <v>17</v>
      </c>
      <c r="R400" s="2">
        <f t="shared" si="21"/>
        <v>1254472</v>
      </c>
    </row>
    <row r="401" spans="1:19" x14ac:dyDescent="0.25">
      <c r="A401" t="s">
        <v>240</v>
      </c>
      <c r="B401" t="s">
        <v>241</v>
      </c>
      <c r="C401" t="s">
        <v>242</v>
      </c>
      <c r="D401" t="s">
        <v>154</v>
      </c>
      <c r="E401" t="s">
        <v>18</v>
      </c>
      <c r="F401" t="s">
        <v>19</v>
      </c>
      <c r="G401" t="s">
        <v>48</v>
      </c>
      <c r="H401" t="s">
        <v>17</v>
      </c>
      <c r="I401">
        <v>187</v>
      </c>
      <c r="J401" t="s">
        <v>17</v>
      </c>
      <c r="L401">
        <v>187</v>
      </c>
      <c r="M401" s="2">
        <f>L401*6547</f>
        <v>1224289</v>
      </c>
      <c r="N401" t="s">
        <v>17</v>
      </c>
      <c r="P401" t="s">
        <v>17</v>
      </c>
      <c r="R401" s="2">
        <f t="shared" si="21"/>
        <v>1224289</v>
      </c>
    </row>
    <row r="402" spans="1:19" x14ac:dyDescent="0.25">
      <c r="A402" t="s">
        <v>240</v>
      </c>
      <c r="B402" t="s">
        <v>241</v>
      </c>
      <c r="C402" t="s">
        <v>242</v>
      </c>
      <c r="D402" t="s">
        <v>154</v>
      </c>
      <c r="E402" t="s">
        <v>18</v>
      </c>
      <c r="F402" t="s">
        <v>19</v>
      </c>
      <c r="G402" t="s">
        <v>43</v>
      </c>
      <c r="H402" t="s">
        <v>17</v>
      </c>
      <c r="I402">
        <v>7</v>
      </c>
      <c r="J402" t="s">
        <v>17</v>
      </c>
      <c r="L402">
        <v>7</v>
      </c>
      <c r="M402" s="2">
        <f>L402*9153</f>
        <v>64071</v>
      </c>
      <c r="N402" t="s">
        <v>17</v>
      </c>
      <c r="P402" t="s">
        <v>17</v>
      </c>
      <c r="R402" s="2">
        <f t="shared" si="21"/>
        <v>64071</v>
      </c>
    </row>
    <row r="403" spans="1:19" x14ac:dyDescent="0.25">
      <c r="A403" t="s">
        <v>240</v>
      </c>
      <c r="B403" t="s">
        <v>241</v>
      </c>
      <c r="C403" t="s">
        <v>242</v>
      </c>
      <c r="D403" t="s">
        <v>154</v>
      </c>
      <c r="E403" t="s">
        <v>18</v>
      </c>
      <c r="F403" t="s">
        <v>19</v>
      </c>
      <c r="G403" t="s">
        <v>41</v>
      </c>
      <c r="H403" t="s">
        <v>17</v>
      </c>
      <c r="I403">
        <v>344</v>
      </c>
      <c r="J403" t="s">
        <v>17</v>
      </c>
      <c r="L403">
        <v>344</v>
      </c>
      <c r="M403" s="2">
        <f>L403*4108</f>
        <v>1413152</v>
      </c>
      <c r="N403" t="s">
        <v>17</v>
      </c>
      <c r="P403" t="s">
        <v>17</v>
      </c>
      <c r="R403" s="2">
        <f t="shared" si="21"/>
        <v>1413152</v>
      </c>
    </row>
    <row r="404" spans="1:19" s="3" customFormat="1" x14ac:dyDescent="0.25">
      <c r="M404" s="3">
        <f>SUM(M398:M403)</f>
        <v>4282552</v>
      </c>
      <c r="R404" s="3">
        <f t="shared" si="21"/>
        <v>4282552</v>
      </c>
      <c r="S404" s="3">
        <f>M404</f>
        <v>4282552</v>
      </c>
    </row>
    <row r="405" spans="1:19" x14ac:dyDescent="0.25">
      <c r="A405" t="s">
        <v>243</v>
      </c>
      <c r="B405" t="s">
        <v>244</v>
      </c>
      <c r="C405" t="s">
        <v>245</v>
      </c>
      <c r="D405" t="s">
        <v>154</v>
      </c>
      <c r="E405" t="s">
        <v>98</v>
      </c>
      <c r="F405" t="s">
        <v>19</v>
      </c>
      <c r="G405" t="s">
        <v>41</v>
      </c>
      <c r="H405">
        <v>151</v>
      </c>
      <c r="I405" t="s">
        <v>17</v>
      </c>
      <c r="J405">
        <v>151</v>
      </c>
      <c r="K405" s="2">
        <f>J405*4895</f>
        <v>739145</v>
      </c>
      <c r="L405" t="s">
        <v>17</v>
      </c>
      <c r="N405" t="s">
        <v>17</v>
      </c>
      <c r="P405" t="s">
        <v>17</v>
      </c>
      <c r="R405" s="2">
        <f t="shared" si="21"/>
        <v>739145</v>
      </c>
    </row>
    <row r="406" spans="1:19" x14ac:dyDescent="0.25">
      <c r="A406" t="s">
        <v>243</v>
      </c>
      <c r="B406" t="s">
        <v>244</v>
      </c>
      <c r="C406" t="s">
        <v>245</v>
      </c>
      <c r="D406" t="s">
        <v>154</v>
      </c>
      <c r="E406" t="s">
        <v>98</v>
      </c>
      <c r="F406" t="s">
        <v>19</v>
      </c>
      <c r="G406" t="s">
        <v>43</v>
      </c>
      <c r="H406">
        <v>7</v>
      </c>
      <c r="I406" t="s">
        <v>17</v>
      </c>
      <c r="J406">
        <v>7</v>
      </c>
      <c r="K406" s="2">
        <f>J406*9153</f>
        <v>64071</v>
      </c>
      <c r="L406" t="s">
        <v>17</v>
      </c>
      <c r="N406" t="s">
        <v>17</v>
      </c>
      <c r="P406" t="s">
        <v>17</v>
      </c>
      <c r="R406" s="2">
        <f t="shared" si="21"/>
        <v>64071</v>
      </c>
    </row>
    <row r="407" spans="1:19" x14ac:dyDescent="0.25">
      <c r="A407" t="s">
        <v>243</v>
      </c>
      <c r="B407" t="s">
        <v>244</v>
      </c>
      <c r="C407" t="s">
        <v>245</v>
      </c>
      <c r="D407" t="s">
        <v>154</v>
      </c>
      <c r="E407" t="s">
        <v>98</v>
      </c>
      <c r="F407" t="s">
        <v>19</v>
      </c>
      <c r="G407" t="s">
        <v>37</v>
      </c>
      <c r="H407">
        <v>118</v>
      </c>
      <c r="I407" t="s">
        <v>17</v>
      </c>
      <c r="J407">
        <v>118</v>
      </c>
      <c r="K407" s="2">
        <f>J407*6192</f>
        <v>730656</v>
      </c>
      <c r="N407" t="s">
        <v>17</v>
      </c>
      <c r="P407" t="s">
        <v>17</v>
      </c>
      <c r="R407" s="2">
        <f t="shared" si="21"/>
        <v>730656</v>
      </c>
    </row>
    <row r="408" spans="1:19" x14ac:dyDescent="0.25">
      <c r="A408" t="s">
        <v>243</v>
      </c>
      <c r="B408" t="s">
        <v>244</v>
      </c>
      <c r="C408" t="s">
        <v>245</v>
      </c>
      <c r="D408" t="s">
        <v>154</v>
      </c>
      <c r="E408" t="s">
        <v>98</v>
      </c>
      <c r="F408" t="s">
        <v>19</v>
      </c>
      <c r="G408" t="s">
        <v>66</v>
      </c>
      <c r="H408">
        <v>3</v>
      </c>
      <c r="I408" t="s">
        <v>17</v>
      </c>
      <c r="J408">
        <v>3</v>
      </c>
      <c r="K408" s="2">
        <f>J408*6984</f>
        <v>20952</v>
      </c>
      <c r="L408" t="s">
        <v>17</v>
      </c>
      <c r="N408" t="s">
        <v>17</v>
      </c>
      <c r="P408" t="s">
        <v>17</v>
      </c>
      <c r="R408" s="2">
        <f t="shared" si="21"/>
        <v>20952</v>
      </c>
    </row>
    <row r="409" spans="1:19" x14ac:dyDescent="0.25">
      <c r="A409" t="s">
        <v>243</v>
      </c>
      <c r="B409" t="s">
        <v>244</v>
      </c>
      <c r="C409" t="s">
        <v>245</v>
      </c>
      <c r="D409" t="s">
        <v>154</v>
      </c>
      <c r="E409" t="s">
        <v>98</v>
      </c>
      <c r="F409" t="s">
        <v>19</v>
      </c>
      <c r="G409" t="s">
        <v>47</v>
      </c>
      <c r="H409">
        <v>69</v>
      </c>
      <c r="I409" t="s">
        <v>17</v>
      </c>
      <c r="J409">
        <v>69</v>
      </c>
      <c r="K409" s="2">
        <f>J409*3904</f>
        <v>269376</v>
      </c>
      <c r="L409" t="s">
        <v>17</v>
      </c>
      <c r="N409" t="s">
        <v>17</v>
      </c>
      <c r="P409" t="s">
        <v>17</v>
      </c>
      <c r="R409" s="2">
        <f t="shared" si="21"/>
        <v>269376</v>
      </c>
    </row>
    <row r="410" spans="1:19" s="3" customFormat="1" x14ac:dyDescent="0.25">
      <c r="K410" s="3">
        <f>SUM(K405:K409)</f>
        <v>1824200</v>
      </c>
      <c r="R410" s="3">
        <f t="shared" si="21"/>
        <v>1824200</v>
      </c>
      <c r="S410" s="3">
        <f>K410</f>
        <v>1824200</v>
      </c>
    </row>
    <row r="411" spans="1:19" x14ac:dyDescent="0.25">
      <c r="A411" t="s">
        <v>246</v>
      </c>
      <c r="B411" t="s">
        <v>247</v>
      </c>
      <c r="C411" t="s">
        <v>248</v>
      </c>
      <c r="D411" t="s">
        <v>154</v>
      </c>
      <c r="E411" t="s">
        <v>18</v>
      </c>
      <c r="F411" t="s">
        <v>19</v>
      </c>
      <c r="G411" t="s">
        <v>41</v>
      </c>
      <c r="H411" t="s">
        <v>17</v>
      </c>
      <c r="I411">
        <v>216</v>
      </c>
      <c r="J411" t="s">
        <v>17</v>
      </c>
      <c r="L411">
        <v>216</v>
      </c>
      <c r="M411" s="2">
        <f>L411*4108</f>
        <v>887328</v>
      </c>
      <c r="N411" t="s">
        <v>17</v>
      </c>
      <c r="P411" t="s">
        <v>17</v>
      </c>
      <c r="R411" s="2">
        <f t="shared" si="21"/>
        <v>887328</v>
      </c>
    </row>
    <row r="412" spans="1:19" x14ac:dyDescent="0.25">
      <c r="A412" t="s">
        <v>246</v>
      </c>
      <c r="B412" t="s">
        <v>247</v>
      </c>
      <c r="C412" t="s">
        <v>248</v>
      </c>
      <c r="D412" t="s">
        <v>154</v>
      </c>
      <c r="E412" t="s">
        <v>18</v>
      </c>
      <c r="F412" t="s">
        <v>19</v>
      </c>
      <c r="G412" t="s">
        <v>47</v>
      </c>
      <c r="H412" t="s">
        <v>17</v>
      </c>
      <c r="I412">
        <v>19</v>
      </c>
      <c r="J412" t="s">
        <v>17</v>
      </c>
      <c r="L412">
        <v>19</v>
      </c>
      <c r="M412" s="2">
        <f>L412*3570</f>
        <v>67830</v>
      </c>
      <c r="N412" t="s">
        <v>17</v>
      </c>
      <c r="P412" t="s">
        <v>17</v>
      </c>
      <c r="R412" s="2">
        <f t="shared" si="21"/>
        <v>67830</v>
      </c>
    </row>
    <row r="413" spans="1:19" x14ac:dyDescent="0.25">
      <c r="A413" t="s">
        <v>246</v>
      </c>
      <c r="B413" t="s">
        <v>247</v>
      </c>
      <c r="C413" t="s">
        <v>248</v>
      </c>
      <c r="D413" t="s">
        <v>154</v>
      </c>
      <c r="E413" t="s">
        <v>18</v>
      </c>
      <c r="F413" t="s">
        <v>19</v>
      </c>
      <c r="G413" t="s">
        <v>43</v>
      </c>
      <c r="H413" t="s">
        <v>17</v>
      </c>
      <c r="I413">
        <v>3</v>
      </c>
      <c r="J413" t="s">
        <v>17</v>
      </c>
      <c r="L413">
        <v>3</v>
      </c>
      <c r="M413" s="2">
        <f>L413*9153</f>
        <v>27459</v>
      </c>
      <c r="N413" t="s">
        <v>17</v>
      </c>
      <c r="P413" t="s">
        <v>17</v>
      </c>
      <c r="R413" s="2">
        <f t="shared" si="21"/>
        <v>27459</v>
      </c>
    </row>
    <row r="414" spans="1:19" x14ac:dyDescent="0.25">
      <c r="A414" t="s">
        <v>246</v>
      </c>
      <c r="B414" t="s">
        <v>247</v>
      </c>
      <c r="C414" t="s">
        <v>248</v>
      </c>
      <c r="D414" t="s">
        <v>154</v>
      </c>
      <c r="E414" t="s">
        <v>18</v>
      </c>
      <c r="F414" t="s">
        <v>19</v>
      </c>
      <c r="G414" t="s">
        <v>37</v>
      </c>
      <c r="H414" t="s">
        <v>17</v>
      </c>
      <c r="I414">
        <v>142</v>
      </c>
      <c r="J414" t="s">
        <v>17</v>
      </c>
      <c r="L414">
        <v>142</v>
      </c>
      <c r="M414" s="2">
        <f>L414*5384</f>
        <v>764528</v>
      </c>
      <c r="N414" t="s">
        <v>17</v>
      </c>
      <c r="P414" t="s">
        <v>17</v>
      </c>
      <c r="R414" s="2">
        <f t="shared" si="21"/>
        <v>764528</v>
      </c>
    </row>
    <row r="415" spans="1:19" x14ac:dyDescent="0.25">
      <c r="A415" t="s">
        <v>246</v>
      </c>
      <c r="B415" t="s">
        <v>247</v>
      </c>
      <c r="C415" t="s">
        <v>248</v>
      </c>
      <c r="D415" t="s">
        <v>154</v>
      </c>
      <c r="E415" t="s">
        <v>18</v>
      </c>
      <c r="F415" t="s">
        <v>19</v>
      </c>
      <c r="G415" t="s">
        <v>48</v>
      </c>
      <c r="H415" t="s">
        <v>17</v>
      </c>
      <c r="I415">
        <v>192</v>
      </c>
      <c r="J415" t="s">
        <v>17</v>
      </c>
      <c r="L415">
        <v>192</v>
      </c>
      <c r="M415" s="2">
        <f>L415*6547</f>
        <v>1257024</v>
      </c>
      <c r="N415" t="s">
        <v>17</v>
      </c>
      <c r="P415" t="s">
        <v>17</v>
      </c>
      <c r="R415" s="2">
        <f t="shared" si="21"/>
        <v>1257024</v>
      </c>
    </row>
    <row r="416" spans="1:19" s="3" customFormat="1" x14ac:dyDescent="0.25">
      <c r="M416" s="3">
        <f>SUM(M411:M415)</f>
        <v>3004169</v>
      </c>
      <c r="R416" s="3">
        <f t="shared" si="21"/>
        <v>3004169</v>
      </c>
      <c r="S416" s="3">
        <f>M416</f>
        <v>3004169</v>
      </c>
    </row>
    <row r="417" spans="1:19" x14ac:dyDescent="0.25">
      <c r="A417" t="s">
        <v>249</v>
      </c>
      <c r="B417" t="s">
        <v>250</v>
      </c>
      <c r="C417" t="s">
        <v>251</v>
      </c>
      <c r="D417" t="s">
        <v>154</v>
      </c>
      <c r="E417" t="s">
        <v>98</v>
      </c>
      <c r="F417" t="s">
        <v>19</v>
      </c>
      <c r="G417" t="s">
        <v>37</v>
      </c>
      <c r="H417">
        <v>94</v>
      </c>
      <c r="I417" t="s">
        <v>17</v>
      </c>
      <c r="J417">
        <v>94</v>
      </c>
      <c r="K417" s="2">
        <f>J417*6192</f>
        <v>582048</v>
      </c>
      <c r="L417" t="s">
        <v>17</v>
      </c>
      <c r="N417" t="s">
        <v>17</v>
      </c>
      <c r="P417" t="s">
        <v>17</v>
      </c>
      <c r="R417" s="2">
        <f t="shared" si="21"/>
        <v>582048</v>
      </c>
    </row>
    <row r="418" spans="1:19" x14ac:dyDescent="0.25">
      <c r="A418" t="s">
        <v>249</v>
      </c>
      <c r="B418" t="s">
        <v>250</v>
      </c>
      <c r="C418" t="s">
        <v>251</v>
      </c>
      <c r="D418" t="s">
        <v>154</v>
      </c>
      <c r="E418" t="s">
        <v>98</v>
      </c>
      <c r="F418" t="s">
        <v>19</v>
      </c>
      <c r="G418" t="s">
        <v>47</v>
      </c>
      <c r="H418">
        <v>53</v>
      </c>
      <c r="I418" t="s">
        <v>17</v>
      </c>
      <c r="J418">
        <v>53</v>
      </c>
      <c r="K418" s="2">
        <f>J418*3904</f>
        <v>206912</v>
      </c>
      <c r="L418" t="s">
        <v>17</v>
      </c>
      <c r="N418" t="s">
        <v>17</v>
      </c>
      <c r="P418" t="s">
        <v>17</v>
      </c>
      <c r="R418" s="2">
        <f t="shared" si="21"/>
        <v>206912</v>
      </c>
    </row>
    <row r="419" spans="1:19" x14ac:dyDescent="0.25">
      <c r="A419" t="s">
        <v>249</v>
      </c>
      <c r="B419" t="s">
        <v>250</v>
      </c>
      <c r="C419" t="s">
        <v>251</v>
      </c>
      <c r="D419" t="s">
        <v>154</v>
      </c>
      <c r="E419" t="s">
        <v>98</v>
      </c>
      <c r="F419" t="s">
        <v>19</v>
      </c>
      <c r="G419" t="s">
        <v>41</v>
      </c>
      <c r="H419">
        <v>117</v>
      </c>
      <c r="I419" t="s">
        <v>17</v>
      </c>
      <c r="J419">
        <v>117</v>
      </c>
      <c r="K419" s="2">
        <f>J419*4895</f>
        <v>572715</v>
      </c>
      <c r="L419" t="s">
        <v>17</v>
      </c>
      <c r="N419" t="s">
        <v>17</v>
      </c>
      <c r="P419" t="s">
        <v>17</v>
      </c>
      <c r="R419" s="2">
        <f t="shared" si="21"/>
        <v>572715</v>
      </c>
    </row>
    <row r="420" spans="1:19" s="3" customFormat="1" x14ac:dyDescent="0.25">
      <c r="K420" s="3">
        <f>SUM(K417:K419)</f>
        <v>1361675</v>
      </c>
      <c r="R420" s="3">
        <f t="shared" si="21"/>
        <v>1361675</v>
      </c>
      <c r="S420" s="3">
        <f>K420</f>
        <v>1361675</v>
      </c>
    </row>
    <row r="421" spans="1:19" x14ac:dyDescent="0.25">
      <c r="A421" t="s">
        <v>252</v>
      </c>
      <c r="B421" t="s">
        <v>253</v>
      </c>
      <c r="C421" t="s">
        <v>254</v>
      </c>
      <c r="D421" t="s">
        <v>17</v>
      </c>
      <c r="E421" t="s">
        <v>98</v>
      </c>
      <c r="F421" t="s">
        <v>19</v>
      </c>
      <c r="G421" t="s">
        <v>41</v>
      </c>
      <c r="H421">
        <v>183</v>
      </c>
      <c r="I421" t="s">
        <v>17</v>
      </c>
      <c r="J421">
        <v>183</v>
      </c>
      <c r="K421" s="2">
        <f>J421*4895</f>
        <v>895785</v>
      </c>
      <c r="L421" t="s">
        <v>17</v>
      </c>
      <c r="N421" t="s">
        <v>17</v>
      </c>
      <c r="P421" t="s">
        <v>17</v>
      </c>
      <c r="R421" s="2">
        <f t="shared" si="21"/>
        <v>895785</v>
      </c>
    </row>
    <row r="422" spans="1:19" x14ac:dyDescent="0.25">
      <c r="A422" t="s">
        <v>252</v>
      </c>
      <c r="B422" t="s">
        <v>253</v>
      </c>
      <c r="C422" t="s">
        <v>254</v>
      </c>
      <c r="D422" t="s">
        <v>17</v>
      </c>
      <c r="E422" t="s">
        <v>98</v>
      </c>
      <c r="F422" t="s">
        <v>19</v>
      </c>
      <c r="G422" t="s">
        <v>37</v>
      </c>
      <c r="H422">
        <v>139</v>
      </c>
      <c r="I422" t="s">
        <v>17</v>
      </c>
      <c r="J422">
        <v>139</v>
      </c>
      <c r="K422" s="2">
        <f>J422*6192</f>
        <v>860688</v>
      </c>
      <c r="L422" t="s">
        <v>17</v>
      </c>
      <c r="N422" t="s">
        <v>17</v>
      </c>
      <c r="P422" t="s">
        <v>17</v>
      </c>
      <c r="R422" s="2">
        <f t="shared" si="21"/>
        <v>860688</v>
      </c>
    </row>
    <row r="423" spans="1:19" x14ac:dyDescent="0.25">
      <c r="A423" t="s">
        <v>252</v>
      </c>
      <c r="B423" t="s">
        <v>253</v>
      </c>
      <c r="C423" t="s">
        <v>254</v>
      </c>
      <c r="D423" t="s">
        <v>17</v>
      </c>
      <c r="E423" t="s">
        <v>98</v>
      </c>
      <c r="F423" t="s">
        <v>19</v>
      </c>
      <c r="G423" t="s">
        <v>43</v>
      </c>
      <c r="H423">
        <v>2</v>
      </c>
      <c r="I423" t="s">
        <v>17</v>
      </c>
      <c r="J423">
        <v>2</v>
      </c>
      <c r="K423" s="2">
        <f>J423*9153</f>
        <v>18306</v>
      </c>
      <c r="L423" t="s">
        <v>17</v>
      </c>
      <c r="N423" t="s">
        <v>17</v>
      </c>
      <c r="P423" t="s">
        <v>17</v>
      </c>
      <c r="R423" s="2">
        <f t="shared" si="21"/>
        <v>18306</v>
      </c>
    </row>
    <row r="424" spans="1:19" x14ac:dyDescent="0.25">
      <c r="A424" t="s">
        <v>252</v>
      </c>
      <c r="B424" t="s">
        <v>253</v>
      </c>
      <c r="C424" t="s">
        <v>254</v>
      </c>
      <c r="D424" t="s">
        <v>17</v>
      </c>
      <c r="E424" t="s">
        <v>98</v>
      </c>
      <c r="F424" t="s">
        <v>19</v>
      </c>
      <c r="G424" t="s">
        <v>47</v>
      </c>
      <c r="H424">
        <v>83</v>
      </c>
      <c r="I424" t="s">
        <v>17</v>
      </c>
      <c r="J424">
        <v>83</v>
      </c>
      <c r="K424" s="2">
        <f>J424*3904</f>
        <v>324032</v>
      </c>
      <c r="L424" t="s">
        <v>17</v>
      </c>
      <c r="N424" t="s">
        <v>17</v>
      </c>
      <c r="P424" t="s">
        <v>17</v>
      </c>
      <c r="R424" s="2">
        <f t="shared" si="21"/>
        <v>324032</v>
      </c>
    </row>
    <row r="425" spans="1:19" s="3" customFormat="1" x14ac:dyDescent="0.25">
      <c r="K425" s="3">
        <f>SUM(K421:K424)</f>
        <v>2098811</v>
      </c>
      <c r="R425" s="3">
        <f t="shared" si="21"/>
        <v>2098811</v>
      </c>
      <c r="S425" s="3">
        <f>K425</f>
        <v>2098811</v>
      </c>
    </row>
    <row r="426" spans="1:19" x14ac:dyDescent="0.25">
      <c r="A426" t="s">
        <v>255</v>
      </c>
      <c r="B426" t="s">
        <v>256</v>
      </c>
      <c r="C426" t="s">
        <v>257</v>
      </c>
      <c r="D426" t="s">
        <v>17</v>
      </c>
      <c r="E426" t="s">
        <v>98</v>
      </c>
      <c r="F426" t="s">
        <v>19</v>
      </c>
      <c r="G426" t="s">
        <v>47</v>
      </c>
      <c r="H426">
        <v>66</v>
      </c>
      <c r="I426" t="s">
        <v>17</v>
      </c>
      <c r="J426">
        <v>66</v>
      </c>
      <c r="K426" s="2">
        <f>J426*3904</f>
        <v>257664</v>
      </c>
      <c r="L426" t="s">
        <v>17</v>
      </c>
      <c r="N426" t="s">
        <v>17</v>
      </c>
      <c r="P426" t="s">
        <v>17</v>
      </c>
      <c r="R426" s="2">
        <f t="shared" si="21"/>
        <v>257664</v>
      </c>
    </row>
    <row r="427" spans="1:19" x14ac:dyDescent="0.25">
      <c r="A427" t="s">
        <v>255</v>
      </c>
      <c r="B427" t="s">
        <v>256</v>
      </c>
      <c r="C427" t="s">
        <v>257</v>
      </c>
      <c r="D427" t="s">
        <v>17</v>
      </c>
      <c r="E427" t="s">
        <v>98</v>
      </c>
      <c r="F427" t="s">
        <v>19</v>
      </c>
      <c r="G427" t="s">
        <v>37</v>
      </c>
      <c r="H427">
        <v>124</v>
      </c>
      <c r="I427" t="s">
        <v>17</v>
      </c>
      <c r="J427">
        <v>101</v>
      </c>
      <c r="K427" s="2">
        <f>J427*6192</f>
        <v>625392</v>
      </c>
      <c r="L427" t="s">
        <v>17</v>
      </c>
      <c r="N427">
        <v>23</v>
      </c>
      <c r="O427" s="2">
        <f>N427*7078</f>
        <v>162794</v>
      </c>
      <c r="P427" t="s">
        <v>17</v>
      </c>
      <c r="R427" s="2">
        <f t="shared" si="21"/>
        <v>788186</v>
      </c>
    </row>
    <row r="428" spans="1:19" x14ac:dyDescent="0.25">
      <c r="A428" t="s">
        <v>255</v>
      </c>
      <c r="B428" t="s">
        <v>256</v>
      </c>
      <c r="C428" t="s">
        <v>257</v>
      </c>
      <c r="D428" t="s">
        <v>17</v>
      </c>
      <c r="E428" t="s">
        <v>98</v>
      </c>
      <c r="F428" t="s">
        <v>19</v>
      </c>
      <c r="G428" t="s">
        <v>41</v>
      </c>
      <c r="H428">
        <v>125</v>
      </c>
      <c r="I428" t="s">
        <v>17</v>
      </c>
      <c r="J428">
        <v>104</v>
      </c>
      <c r="K428" s="2">
        <f>J428*4895</f>
        <v>509080</v>
      </c>
      <c r="L428" t="s">
        <v>17</v>
      </c>
      <c r="N428">
        <v>21</v>
      </c>
      <c r="O428" s="2">
        <f>N428*5728</f>
        <v>120288</v>
      </c>
      <c r="P428" t="s">
        <v>17</v>
      </c>
      <c r="R428" s="2">
        <f t="shared" si="21"/>
        <v>629368</v>
      </c>
    </row>
    <row r="429" spans="1:19" x14ac:dyDescent="0.25">
      <c r="A429" t="s">
        <v>255</v>
      </c>
      <c r="B429" t="s">
        <v>256</v>
      </c>
      <c r="C429" t="s">
        <v>257</v>
      </c>
      <c r="D429" t="s">
        <v>17</v>
      </c>
      <c r="E429" t="s">
        <v>98</v>
      </c>
      <c r="F429" t="s">
        <v>19</v>
      </c>
      <c r="G429" t="s">
        <v>66</v>
      </c>
      <c r="H429">
        <v>1</v>
      </c>
      <c r="I429" t="s">
        <v>17</v>
      </c>
      <c r="J429">
        <v>1</v>
      </c>
      <c r="K429" s="2">
        <f>J429*6984</f>
        <v>6984</v>
      </c>
      <c r="L429" t="s">
        <v>17</v>
      </c>
      <c r="N429" t="s">
        <v>17</v>
      </c>
      <c r="O429" s="2">
        <v>0</v>
      </c>
      <c r="P429" t="s">
        <v>17</v>
      </c>
      <c r="R429" s="2">
        <f t="shared" si="21"/>
        <v>6984</v>
      </c>
    </row>
    <row r="430" spans="1:19" s="3" customFormat="1" x14ac:dyDescent="0.25">
      <c r="K430" s="3">
        <f>SUM(K426:K429)</f>
        <v>1399120</v>
      </c>
      <c r="O430" s="3">
        <f>SUM(O426:O429)</f>
        <v>283082</v>
      </c>
      <c r="R430" s="3">
        <f t="shared" si="21"/>
        <v>1682202</v>
      </c>
      <c r="S430" s="3">
        <f>K430+O430</f>
        <v>1682202</v>
      </c>
    </row>
    <row r="431" spans="1:19" x14ac:dyDescent="0.25">
      <c r="A431" t="s">
        <v>258</v>
      </c>
      <c r="B431" t="s">
        <v>259</v>
      </c>
      <c r="C431" t="s">
        <v>260</v>
      </c>
      <c r="D431" t="s">
        <v>17</v>
      </c>
      <c r="E431" t="s">
        <v>98</v>
      </c>
      <c r="F431" t="s">
        <v>19</v>
      </c>
      <c r="G431" t="s">
        <v>47</v>
      </c>
      <c r="H431">
        <v>103</v>
      </c>
      <c r="I431" t="s">
        <v>17</v>
      </c>
      <c r="J431">
        <v>103</v>
      </c>
      <c r="K431" s="2">
        <f>J431*3904</f>
        <v>402112</v>
      </c>
      <c r="L431" t="s">
        <v>17</v>
      </c>
      <c r="N431" t="s">
        <v>17</v>
      </c>
      <c r="P431" t="s">
        <v>17</v>
      </c>
      <c r="R431" s="2">
        <f t="shared" si="21"/>
        <v>402112</v>
      </c>
    </row>
    <row r="432" spans="1:19" x14ac:dyDescent="0.25">
      <c r="A432" t="s">
        <v>258</v>
      </c>
      <c r="B432" t="s">
        <v>259</v>
      </c>
      <c r="C432" t="s">
        <v>260</v>
      </c>
      <c r="D432" t="s">
        <v>17</v>
      </c>
      <c r="E432" t="s">
        <v>98</v>
      </c>
      <c r="F432" t="s">
        <v>19</v>
      </c>
      <c r="G432" t="s">
        <v>41</v>
      </c>
      <c r="H432">
        <v>147</v>
      </c>
      <c r="I432" t="s">
        <v>17</v>
      </c>
      <c r="J432">
        <v>147</v>
      </c>
      <c r="K432" s="2">
        <f>J432*4895</f>
        <v>719565</v>
      </c>
      <c r="N432" t="s">
        <v>17</v>
      </c>
      <c r="P432" t="s">
        <v>17</v>
      </c>
      <c r="R432" s="2">
        <f t="shared" si="21"/>
        <v>719565</v>
      </c>
    </row>
    <row r="433" spans="1:19" x14ac:dyDescent="0.25">
      <c r="A433" t="s">
        <v>258</v>
      </c>
      <c r="B433" t="s">
        <v>259</v>
      </c>
      <c r="C433" t="s">
        <v>260</v>
      </c>
      <c r="D433" t="s">
        <v>17</v>
      </c>
      <c r="E433" t="s">
        <v>98</v>
      </c>
      <c r="F433" t="s">
        <v>19</v>
      </c>
      <c r="G433" t="s">
        <v>37</v>
      </c>
      <c r="H433">
        <v>105</v>
      </c>
      <c r="I433" t="s">
        <v>17</v>
      </c>
      <c r="J433">
        <v>105</v>
      </c>
      <c r="K433" s="2">
        <f>J433*6192</f>
        <v>650160</v>
      </c>
      <c r="L433" t="s">
        <v>17</v>
      </c>
      <c r="N433" t="s">
        <v>17</v>
      </c>
      <c r="P433" t="s">
        <v>17</v>
      </c>
      <c r="R433" s="2">
        <f t="shared" si="21"/>
        <v>650160</v>
      </c>
    </row>
    <row r="434" spans="1:19" s="3" customFormat="1" x14ac:dyDescent="0.25">
      <c r="K434" s="3">
        <f>SUM(K431:K433)</f>
        <v>1771837</v>
      </c>
      <c r="R434" s="3">
        <f t="shared" si="21"/>
        <v>1771837</v>
      </c>
      <c r="S434" s="3">
        <f>K434</f>
        <v>1771837</v>
      </c>
    </row>
    <row r="435" spans="1:19" x14ac:dyDescent="0.25">
      <c r="A435" t="s">
        <v>261</v>
      </c>
      <c r="B435" t="s">
        <v>262</v>
      </c>
      <c r="C435" t="s">
        <v>263</v>
      </c>
      <c r="D435" t="s">
        <v>17</v>
      </c>
      <c r="E435" t="s">
        <v>98</v>
      </c>
      <c r="F435" t="s">
        <v>19</v>
      </c>
      <c r="G435" t="s">
        <v>47</v>
      </c>
      <c r="H435">
        <v>145</v>
      </c>
      <c r="I435" t="s">
        <v>17</v>
      </c>
      <c r="J435">
        <v>145</v>
      </c>
      <c r="K435" s="2">
        <f>J435*3904</f>
        <v>566080</v>
      </c>
      <c r="L435" t="s">
        <v>17</v>
      </c>
      <c r="N435" t="s">
        <v>17</v>
      </c>
      <c r="P435" t="s">
        <v>17</v>
      </c>
      <c r="R435" s="2">
        <f t="shared" si="21"/>
        <v>566080</v>
      </c>
    </row>
    <row r="436" spans="1:19" x14ac:dyDescent="0.25">
      <c r="A436" t="s">
        <v>261</v>
      </c>
      <c r="B436" t="s">
        <v>262</v>
      </c>
      <c r="C436" t="s">
        <v>263</v>
      </c>
      <c r="D436" t="s">
        <v>17</v>
      </c>
      <c r="E436" t="s">
        <v>98</v>
      </c>
      <c r="F436" t="s">
        <v>19</v>
      </c>
      <c r="G436" t="s">
        <v>43</v>
      </c>
      <c r="H436">
        <v>2</v>
      </c>
      <c r="I436" t="s">
        <v>17</v>
      </c>
      <c r="J436">
        <v>2</v>
      </c>
      <c r="K436" s="2">
        <f>J436*9153</f>
        <v>18306</v>
      </c>
      <c r="L436" t="s">
        <v>17</v>
      </c>
      <c r="N436" t="s">
        <v>17</v>
      </c>
      <c r="P436" t="s">
        <v>17</v>
      </c>
      <c r="R436" s="2">
        <f t="shared" si="21"/>
        <v>18306</v>
      </c>
    </row>
    <row r="437" spans="1:19" x14ac:dyDescent="0.25">
      <c r="A437" t="s">
        <v>261</v>
      </c>
      <c r="B437" t="s">
        <v>262</v>
      </c>
      <c r="C437" t="s">
        <v>263</v>
      </c>
      <c r="D437" t="s">
        <v>17</v>
      </c>
      <c r="E437" t="s">
        <v>98</v>
      </c>
      <c r="F437" t="s">
        <v>19</v>
      </c>
      <c r="G437" t="s">
        <v>37</v>
      </c>
      <c r="H437">
        <v>247</v>
      </c>
      <c r="I437" t="s">
        <v>17</v>
      </c>
      <c r="J437">
        <v>247</v>
      </c>
      <c r="K437" s="2">
        <f>J437*6192</f>
        <v>1529424</v>
      </c>
      <c r="L437" t="s">
        <v>17</v>
      </c>
      <c r="N437" t="s">
        <v>17</v>
      </c>
      <c r="P437" t="s">
        <v>17</v>
      </c>
      <c r="R437" s="2">
        <f t="shared" si="21"/>
        <v>1529424</v>
      </c>
    </row>
    <row r="438" spans="1:19" x14ac:dyDescent="0.25">
      <c r="A438" t="s">
        <v>261</v>
      </c>
      <c r="B438" t="s">
        <v>262</v>
      </c>
      <c r="C438" t="s">
        <v>263</v>
      </c>
      <c r="D438" t="s">
        <v>17</v>
      </c>
      <c r="E438" t="s">
        <v>98</v>
      </c>
      <c r="F438" t="s">
        <v>19</v>
      </c>
      <c r="G438" t="s">
        <v>41</v>
      </c>
      <c r="H438">
        <v>289</v>
      </c>
      <c r="I438" t="s">
        <v>17</v>
      </c>
      <c r="J438">
        <v>289</v>
      </c>
      <c r="K438" s="2">
        <f>J438*4895</f>
        <v>1414655</v>
      </c>
      <c r="L438" t="s">
        <v>17</v>
      </c>
      <c r="N438" t="s">
        <v>17</v>
      </c>
      <c r="P438" t="s">
        <v>17</v>
      </c>
      <c r="R438" s="2">
        <f t="shared" si="21"/>
        <v>1414655</v>
      </c>
    </row>
    <row r="439" spans="1:19" x14ac:dyDescent="0.25">
      <c r="A439" t="s">
        <v>261</v>
      </c>
      <c r="B439" t="s">
        <v>262</v>
      </c>
      <c r="C439" t="s">
        <v>263</v>
      </c>
      <c r="D439" t="s">
        <v>17</v>
      </c>
      <c r="E439" t="s">
        <v>98</v>
      </c>
      <c r="F439" t="s">
        <v>19</v>
      </c>
      <c r="G439" t="s">
        <v>66</v>
      </c>
      <c r="H439">
        <v>1</v>
      </c>
      <c r="I439" t="s">
        <v>17</v>
      </c>
      <c r="J439">
        <v>1</v>
      </c>
      <c r="K439" s="2">
        <f>J439*6984</f>
        <v>6984</v>
      </c>
      <c r="L439" t="s">
        <v>17</v>
      </c>
      <c r="N439" t="s">
        <v>17</v>
      </c>
      <c r="P439" t="s">
        <v>17</v>
      </c>
      <c r="R439" s="2">
        <f t="shared" si="21"/>
        <v>6984</v>
      </c>
    </row>
    <row r="440" spans="1:19" s="3" customFormat="1" x14ac:dyDescent="0.25">
      <c r="K440" s="3">
        <f>SUM(K435:K439)</f>
        <v>3535449</v>
      </c>
      <c r="R440" s="3">
        <f t="shared" si="21"/>
        <v>3535449</v>
      </c>
      <c r="S440" s="3">
        <f>K440</f>
        <v>3535449</v>
      </c>
    </row>
    <row r="441" spans="1:19" x14ac:dyDescent="0.25">
      <c r="A441" t="s">
        <v>264</v>
      </c>
      <c r="B441" t="s">
        <v>265</v>
      </c>
      <c r="C441" t="s">
        <v>266</v>
      </c>
      <c r="D441" t="s">
        <v>154</v>
      </c>
      <c r="E441" t="s">
        <v>98</v>
      </c>
      <c r="F441" t="s">
        <v>19</v>
      </c>
      <c r="G441" t="s">
        <v>66</v>
      </c>
      <c r="H441">
        <v>4</v>
      </c>
      <c r="I441" t="s">
        <v>17</v>
      </c>
      <c r="J441">
        <v>4</v>
      </c>
      <c r="K441" s="2">
        <f>J441*6984</f>
        <v>27936</v>
      </c>
      <c r="L441" t="s">
        <v>17</v>
      </c>
      <c r="N441" t="s">
        <v>17</v>
      </c>
      <c r="P441" t="s">
        <v>17</v>
      </c>
      <c r="R441" s="2">
        <f t="shared" si="21"/>
        <v>27936</v>
      </c>
    </row>
    <row r="442" spans="1:19" x14ac:dyDescent="0.25">
      <c r="A442" t="s">
        <v>264</v>
      </c>
      <c r="B442" t="s">
        <v>265</v>
      </c>
      <c r="C442" t="s">
        <v>266</v>
      </c>
      <c r="D442" t="s">
        <v>154</v>
      </c>
      <c r="E442" t="s">
        <v>98</v>
      </c>
      <c r="F442" t="s">
        <v>19</v>
      </c>
      <c r="G442" t="s">
        <v>41</v>
      </c>
      <c r="H442">
        <v>158</v>
      </c>
      <c r="I442" t="s">
        <v>17</v>
      </c>
      <c r="J442">
        <v>158</v>
      </c>
      <c r="K442" s="2">
        <f>J442*4895</f>
        <v>773410</v>
      </c>
      <c r="L442" t="s">
        <v>17</v>
      </c>
      <c r="N442" t="s">
        <v>17</v>
      </c>
      <c r="P442" t="s">
        <v>17</v>
      </c>
      <c r="R442" s="2">
        <f t="shared" si="21"/>
        <v>773410</v>
      </c>
    </row>
    <row r="443" spans="1:19" x14ac:dyDescent="0.25">
      <c r="A443" t="s">
        <v>264</v>
      </c>
      <c r="B443" t="s">
        <v>265</v>
      </c>
      <c r="C443" t="s">
        <v>266</v>
      </c>
      <c r="D443" t="s">
        <v>154</v>
      </c>
      <c r="E443" t="s">
        <v>98</v>
      </c>
      <c r="F443" t="s">
        <v>19</v>
      </c>
      <c r="G443" t="s">
        <v>43</v>
      </c>
      <c r="H443">
        <v>6</v>
      </c>
      <c r="I443" t="s">
        <v>17</v>
      </c>
      <c r="J443">
        <v>6</v>
      </c>
      <c r="K443" s="2">
        <f>J443*9153</f>
        <v>54918</v>
      </c>
      <c r="L443" t="s">
        <v>17</v>
      </c>
      <c r="N443" t="s">
        <v>17</v>
      </c>
      <c r="P443" t="s">
        <v>17</v>
      </c>
      <c r="R443" s="2">
        <f t="shared" si="21"/>
        <v>54918</v>
      </c>
    </row>
    <row r="444" spans="1:19" x14ac:dyDescent="0.25">
      <c r="A444" t="s">
        <v>264</v>
      </c>
      <c r="B444" t="s">
        <v>265</v>
      </c>
      <c r="C444" t="s">
        <v>266</v>
      </c>
      <c r="D444" t="s">
        <v>154</v>
      </c>
      <c r="E444" t="s">
        <v>98</v>
      </c>
      <c r="F444" t="s">
        <v>19</v>
      </c>
      <c r="G444" t="s">
        <v>47</v>
      </c>
      <c r="H444">
        <v>77</v>
      </c>
      <c r="I444" t="s">
        <v>17</v>
      </c>
      <c r="J444">
        <v>77</v>
      </c>
      <c r="K444" s="2">
        <f>J444*3904</f>
        <v>300608</v>
      </c>
      <c r="L444" t="s">
        <v>17</v>
      </c>
      <c r="N444" t="s">
        <v>17</v>
      </c>
      <c r="P444" t="s">
        <v>17</v>
      </c>
      <c r="R444" s="2">
        <f t="shared" si="21"/>
        <v>300608</v>
      </c>
    </row>
    <row r="445" spans="1:19" x14ac:dyDescent="0.25">
      <c r="A445" t="s">
        <v>264</v>
      </c>
      <c r="B445" t="s">
        <v>265</v>
      </c>
      <c r="C445" t="s">
        <v>266</v>
      </c>
      <c r="D445" t="s">
        <v>154</v>
      </c>
      <c r="E445" t="s">
        <v>98</v>
      </c>
      <c r="F445" t="s">
        <v>19</v>
      </c>
      <c r="G445" t="s">
        <v>37</v>
      </c>
      <c r="H445">
        <v>100</v>
      </c>
      <c r="I445" t="s">
        <v>17</v>
      </c>
      <c r="J445">
        <v>100</v>
      </c>
      <c r="K445" s="2">
        <f>J445*6192</f>
        <v>619200</v>
      </c>
      <c r="L445" t="s">
        <v>17</v>
      </c>
      <c r="N445" t="s">
        <v>17</v>
      </c>
      <c r="P445" t="s">
        <v>17</v>
      </c>
      <c r="R445" s="2">
        <f t="shared" si="21"/>
        <v>619200</v>
      </c>
    </row>
    <row r="446" spans="1:19" s="3" customFormat="1" x14ac:dyDescent="0.25">
      <c r="K446" s="3">
        <f>SUM(K441:K445)</f>
        <v>1776072</v>
      </c>
      <c r="R446" s="3">
        <f t="shared" si="21"/>
        <v>1776072</v>
      </c>
      <c r="S446" s="3">
        <f>K446</f>
        <v>1776072</v>
      </c>
    </row>
    <row r="447" spans="1:19" x14ac:dyDescent="0.25">
      <c r="A447" t="s">
        <v>267</v>
      </c>
      <c r="B447" t="s">
        <v>268</v>
      </c>
      <c r="C447" t="s">
        <v>269</v>
      </c>
      <c r="D447" t="s">
        <v>154</v>
      </c>
      <c r="E447" t="s">
        <v>18</v>
      </c>
      <c r="F447" t="s">
        <v>19</v>
      </c>
      <c r="G447" t="s">
        <v>66</v>
      </c>
      <c r="H447" t="s">
        <v>17</v>
      </c>
      <c r="I447">
        <v>4</v>
      </c>
      <c r="J447" t="s">
        <v>17</v>
      </c>
      <c r="L447">
        <v>4</v>
      </c>
      <c r="M447" s="2">
        <f>L447*6984</f>
        <v>27936</v>
      </c>
      <c r="N447" t="s">
        <v>17</v>
      </c>
      <c r="P447" t="s">
        <v>17</v>
      </c>
      <c r="R447" s="2">
        <f t="shared" si="21"/>
        <v>27936</v>
      </c>
    </row>
    <row r="448" spans="1:19" x14ac:dyDescent="0.25">
      <c r="A448" t="s">
        <v>267</v>
      </c>
      <c r="B448" t="s">
        <v>268</v>
      </c>
      <c r="C448" t="s">
        <v>269</v>
      </c>
      <c r="D448" t="s">
        <v>154</v>
      </c>
      <c r="E448" t="s">
        <v>18</v>
      </c>
      <c r="F448" t="s">
        <v>19</v>
      </c>
      <c r="G448" t="s">
        <v>43</v>
      </c>
      <c r="H448" t="s">
        <v>17</v>
      </c>
      <c r="I448">
        <v>6</v>
      </c>
      <c r="J448" t="s">
        <v>17</v>
      </c>
      <c r="L448">
        <v>6</v>
      </c>
      <c r="M448" s="2">
        <f>L448*9153</f>
        <v>54918</v>
      </c>
      <c r="N448" t="s">
        <v>17</v>
      </c>
      <c r="P448" t="s">
        <v>17</v>
      </c>
      <c r="R448" s="2">
        <f t="shared" si="21"/>
        <v>54918</v>
      </c>
    </row>
    <row r="449" spans="1:19" x14ac:dyDescent="0.25">
      <c r="A449" t="s">
        <v>267</v>
      </c>
      <c r="B449" t="s">
        <v>268</v>
      </c>
      <c r="C449" t="s">
        <v>269</v>
      </c>
      <c r="D449" t="s">
        <v>154</v>
      </c>
      <c r="E449" t="s">
        <v>18</v>
      </c>
      <c r="F449" t="s">
        <v>19</v>
      </c>
      <c r="G449" t="s">
        <v>48</v>
      </c>
      <c r="H449" t="s">
        <v>17</v>
      </c>
      <c r="I449">
        <v>151</v>
      </c>
      <c r="J449" t="s">
        <v>17</v>
      </c>
      <c r="L449">
        <v>151</v>
      </c>
      <c r="M449" s="2">
        <f>L449*6547</f>
        <v>988597</v>
      </c>
      <c r="N449" t="s">
        <v>17</v>
      </c>
      <c r="P449" t="s">
        <v>17</v>
      </c>
      <c r="R449" s="2">
        <f t="shared" si="21"/>
        <v>988597</v>
      </c>
    </row>
    <row r="450" spans="1:19" x14ac:dyDescent="0.25">
      <c r="A450" t="s">
        <v>267</v>
      </c>
      <c r="B450" t="s">
        <v>268</v>
      </c>
      <c r="C450" t="s">
        <v>269</v>
      </c>
      <c r="D450" t="s">
        <v>154</v>
      </c>
      <c r="E450" t="s">
        <v>18</v>
      </c>
      <c r="F450" t="s">
        <v>19</v>
      </c>
      <c r="G450" t="s">
        <v>47</v>
      </c>
      <c r="H450" t="s">
        <v>17</v>
      </c>
      <c r="I450">
        <v>41</v>
      </c>
      <c r="J450" t="s">
        <v>17</v>
      </c>
      <c r="L450">
        <v>41</v>
      </c>
      <c r="M450" s="2">
        <f>L450*3570</f>
        <v>146370</v>
      </c>
      <c r="N450" t="s">
        <v>17</v>
      </c>
      <c r="P450" t="s">
        <v>17</v>
      </c>
      <c r="R450" s="2">
        <f t="shared" si="21"/>
        <v>146370</v>
      </c>
    </row>
    <row r="451" spans="1:19" x14ac:dyDescent="0.25">
      <c r="A451" t="s">
        <v>267</v>
      </c>
      <c r="B451" t="s">
        <v>268</v>
      </c>
      <c r="C451" t="s">
        <v>269</v>
      </c>
      <c r="D451" t="s">
        <v>154</v>
      </c>
      <c r="E451" t="s">
        <v>18</v>
      </c>
      <c r="F451" t="s">
        <v>19</v>
      </c>
      <c r="G451" t="s">
        <v>37</v>
      </c>
      <c r="H451" t="s">
        <v>17</v>
      </c>
      <c r="I451">
        <v>151</v>
      </c>
      <c r="J451" t="s">
        <v>17</v>
      </c>
      <c r="L451">
        <v>151</v>
      </c>
      <c r="M451" s="2">
        <f>L451*5384</f>
        <v>812984</v>
      </c>
      <c r="N451" t="s">
        <v>17</v>
      </c>
      <c r="P451" t="s">
        <v>17</v>
      </c>
      <c r="R451" s="2">
        <f t="shared" ref="R451:R514" si="22">K451+M451+O451+Q451</f>
        <v>812984</v>
      </c>
    </row>
    <row r="452" spans="1:19" x14ac:dyDescent="0.25">
      <c r="A452" t="s">
        <v>267</v>
      </c>
      <c r="B452" t="s">
        <v>268</v>
      </c>
      <c r="C452" t="s">
        <v>269</v>
      </c>
      <c r="D452" t="s">
        <v>154</v>
      </c>
      <c r="E452" t="s">
        <v>18</v>
      </c>
      <c r="F452" t="s">
        <v>19</v>
      </c>
      <c r="G452" t="s">
        <v>41</v>
      </c>
      <c r="H452" t="s">
        <v>17</v>
      </c>
      <c r="I452">
        <v>225</v>
      </c>
      <c r="J452" t="s">
        <v>17</v>
      </c>
      <c r="L452">
        <v>225</v>
      </c>
      <c r="M452" s="2">
        <f>L452*4108</f>
        <v>924300</v>
      </c>
      <c r="N452" t="s">
        <v>17</v>
      </c>
      <c r="P452" t="s">
        <v>17</v>
      </c>
      <c r="R452" s="2">
        <f t="shared" si="22"/>
        <v>924300</v>
      </c>
    </row>
    <row r="453" spans="1:19" s="3" customFormat="1" x14ac:dyDescent="0.25">
      <c r="M453" s="3">
        <f>SUM(M447:M452)</f>
        <v>2955105</v>
      </c>
      <c r="R453" s="3">
        <f t="shared" si="22"/>
        <v>2955105</v>
      </c>
      <c r="S453" s="3">
        <f>M453</f>
        <v>2955105</v>
      </c>
    </row>
    <row r="454" spans="1:19" x14ac:dyDescent="0.25">
      <c r="A454" t="s">
        <v>270</v>
      </c>
      <c r="B454" t="s">
        <v>271</v>
      </c>
      <c r="C454" t="s">
        <v>272</v>
      </c>
      <c r="D454" t="s">
        <v>154</v>
      </c>
      <c r="E454" t="s">
        <v>18</v>
      </c>
      <c r="F454" t="s">
        <v>19</v>
      </c>
      <c r="G454" t="s">
        <v>48</v>
      </c>
      <c r="H454" t="s">
        <v>17</v>
      </c>
      <c r="I454">
        <v>147</v>
      </c>
      <c r="J454" t="s">
        <v>17</v>
      </c>
      <c r="L454">
        <v>147</v>
      </c>
      <c r="M454" s="2">
        <f>L454*6547</f>
        <v>962409</v>
      </c>
      <c r="N454" t="s">
        <v>17</v>
      </c>
      <c r="P454" t="s">
        <v>17</v>
      </c>
      <c r="R454" s="2">
        <f t="shared" si="22"/>
        <v>962409</v>
      </c>
    </row>
    <row r="455" spans="1:19" x14ac:dyDescent="0.25">
      <c r="A455" t="s">
        <v>270</v>
      </c>
      <c r="B455" t="s">
        <v>271</v>
      </c>
      <c r="C455" t="s">
        <v>272</v>
      </c>
      <c r="D455" t="s">
        <v>154</v>
      </c>
      <c r="E455" t="s">
        <v>18</v>
      </c>
      <c r="F455" t="s">
        <v>19</v>
      </c>
      <c r="G455" t="s">
        <v>37</v>
      </c>
      <c r="H455" t="s">
        <v>17</v>
      </c>
      <c r="I455">
        <v>509</v>
      </c>
      <c r="J455" t="s">
        <v>17</v>
      </c>
      <c r="L455">
        <v>509</v>
      </c>
      <c r="M455" s="2">
        <f>L455*5384</f>
        <v>2740456</v>
      </c>
      <c r="N455" t="s">
        <v>17</v>
      </c>
      <c r="P455" t="s">
        <v>17</v>
      </c>
      <c r="R455" s="2">
        <f t="shared" si="22"/>
        <v>2740456</v>
      </c>
    </row>
    <row r="456" spans="1:19" x14ac:dyDescent="0.25">
      <c r="A456" t="s">
        <v>270</v>
      </c>
      <c r="B456" t="s">
        <v>271</v>
      </c>
      <c r="C456" t="s">
        <v>272</v>
      </c>
      <c r="D456" t="s">
        <v>154</v>
      </c>
      <c r="E456" t="s">
        <v>18</v>
      </c>
      <c r="F456" t="s">
        <v>19</v>
      </c>
      <c r="G456" t="s">
        <v>41</v>
      </c>
      <c r="H456" t="s">
        <v>17</v>
      </c>
      <c r="I456">
        <v>478</v>
      </c>
      <c r="J456" t="s">
        <v>17</v>
      </c>
      <c r="L456">
        <v>478</v>
      </c>
      <c r="M456" s="2">
        <f>L456*4108</f>
        <v>1963624</v>
      </c>
      <c r="N456" t="s">
        <v>17</v>
      </c>
      <c r="P456" t="s">
        <v>17</v>
      </c>
      <c r="R456" s="2">
        <f t="shared" si="22"/>
        <v>1963624</v>
      </c>
    </row>
    <row r="457" spans="1:19" x14ac:dyDescent="0.25">
      <c r="A457" t="s">
        <v>270</v>
      </c>
      <c r="B457" t="s">
        <v>271</v>
      </c>
      <c r="C457" t="s">
        <v>272</v>
      </c>
      <c r="D457" t="s">
        <v>154</v>
      </c>
      <c r="E457" t="s">
        <v>18</v>
      </c>
      <c r="F457" t="s">
        <v>19</v>
      </c>
      <c r="G457" t="s">
        <v>47</v>
      </c>
      <c r="H457" t="s">
        <v>17</v>
      </c>
      <c r="I457">
        <v>55</v>
      </c>
      <c r="J457" t="s">
        <v>17</v>
      </c>
      <c r="L457">
        <v>55</v>
      </c>
      <c r="M457" s="2">
        <f>L457*3570</f>
        <v>196350</v>
      </c>
      <c r="N457" t="s">
        <v>17</v>
      </c>
      <c r="P457" t="s">
        <v>17</v>
      </c>
      <c r="R457" s="2">
        <f t="shared" si="22"/>
        <v>196350</v>
      </c>
    </row>
    <row r="458" spans="1:19" x14ac:dyDescent="0.25">
      <c r="A458" t="s">
        <v>270</v>
      </c>
      <c r="B458" t="s">
        <v>271</v>
      </c>
      <c r="C458" t="s">
        <v>272</v>
      </c>
      <c r="D458" t="s">
        <v>154</v>
      </c>
      <c r="E458" t="s">
        <v>18</v>
      </c>
      <c r="F458" t="s">
        <v>19</v>
      </c>
      <c r="G458" t="s">
        <v>49</v>
      </c>
      <c r="H458" t="s">
        <v>17</v>
      </c>
      <c r="I458" t="s">
        <v>17</v>
      </c>
      <c r="J458" t="s">
        <v>17</v>
      </c>
      <c r="L458" t="s">
        <v>17</v>
      </c>
      <c r="M458" s="2">
        <v>0</v>
      </c>
      <c r="N458" t="s">
        <v>17</v>
      </c>
      <c r="P458" t="s">
        <v>17</v>
      </c>
      <c r="R458" s="2">
        <f t="shared" si="22"/>
        <v>0</v>
      </c>
    </row>
    <row r="459" spans="1:19" s="3" customFormat="1" x14ac:dyDescent="0.25">
      <c r="M459" s="3">
        <f>SUM(M454:M458)</f>
        <v>5862839</v>
      </c>
      <c r="R459" s="3">
        <f t="shared" si="22"/>
        <v>5862839</v>
      </c>
      <c r="S459" s="3">
        <f>M459</f>
        <v>5862839</v>
      </c>
    </row>
    <row r="460" spans="1:19" x14ac:dyDescent="0.25">
      <c r="A460" t="s">
        <v>273</v>
      </c>
      <c r="B460" t="s">
        <v>274</v>
      </c>
      <c r="C460" t="s">
        <v>275</v>
      </c>
      <c r="D460" t="s">
        <v>17</v>
      </c>
      <c r="E460" t="s">
        <v>18</v>
      </c>
      <c r="F460" t="s">
        <v>19</v>
      </c>
      <c r="G460" t="s">
        <v>47</v>
      </c>
      <c r="H460" t="s">
        <v>17</v>
      </c>
      <c r="I460">
        <v>100</v>
      </c>
      <c r="J460" t="s">
        <v>17</v>
      </c>
      <c r="L460">
        <v>100</v>
      </c>
      <c r="M460" s="2">
        <f>L460*3570</f>
        <v>357000</v>
      </c>
      <c r="N460" t="s">
        <v>17</v>
      </c>
      <c r="P460" t="s">
        <v>17</v>
      </c>
      <c r="R460" s="2">
        <f t="shared" si="22"/>
        <v>357000</v>
      </c>
    </row>
    <row r="461" spans="1:19" x14ac:dyDescent="0.25">
      <c r="A461" t="s">
        <v>273</v>
      </c>
      <c r="B461" t="s">
        <v>274</v>
      </c>
      <c r="C461" t="s">
        <v>275</v>
      </c>
      <c r="D461" t="s">
        <v>17</v>
      </c>
      <c r="E461" t="s">
        <v>18</v>
      </c>
      <c r="F461" t="s">
        <v>19</v>
      </c>
      <c r="G461" t="s">
        <v>66</v>
      </c>
      <c r="H461" t="s">
        <v>17</v>
      </c>
      <c r="I461">
        <v>4</v>
      </c>
      <c r="J461" t="s">
        <v>17</v>
      </c>
      <c r="L461">
        <v>4</v>
      </c>
      <c r="M461" s="2">
        <f>L461*6984</f>
        <v>27936</v>
      </c>
      <c r="N461" t="s">
        <v>17</v>
      </c>
      <c r="P461" t="s">
        <v>17</v>
      </c>
      <c r="R461" s="2">
        <f t="shared" si="22"/>
        <v>27936</v>
      </c>
    </row>
    <row r="462" spans="1:19" x14ac:dyDescent="0.25">
      <c r="A462" t="s">
        <v>273</v>
      </c>
      <c r="B462" t="s">
        <v>274</v>
      </c>
      <c r="C462" t="s">
        <v>275</v>
      </c>
      <c r="D462" t="s">
        <v>17</v>
      </c>
      <c r="E462" t="s">
        <v>18</v>
      </c>
      <c r="F462" t="s">
        <v>19</v>
      </c>
      <c r="G462" t="s">
        <v>37</v>
      </c>
      <c r="H462" t="s">
        <v>17</v>
      </c>
      <c r="I462">
        <v>290</v>
      </c>
      <c r="J462" t="s">
        <v>17</v>
      </c>
      <c r="L462">
        <v>290</v>
      </c>
      <c r="M462" s="2">
        <f>L462*5384</f>
        <v>1561360</v>
      </c>
      <c r="N462" t="s">
        <v>17</v>
      </c>
      <c r="P462" t="s">
        <v>17</v>
      </c>
      <c r="R462" s="2">
        <f t="shared" si="22"/>
        <v>1561360</v>
      </c>
    </row>
    <row r="463" spans="1:19" x14ac:dyDescent="0.25">
      <c r="A463" t="s">
        <v>273</v>
      </c>
      <c r="B463" t="s">
        <v>274</v>
      </c>
      <c r="C463" t="s">
        <v>275</v>
      </c>
      <c r="D463" t="s">
        <v>17</v>
      </c>
      <c r="E463" t="s">
        <v>18</v>
      </c>
      <c r="F463" t="s">
        <v>19</v>
      </c>
      <c r="G463" t="s">
        <v>41</v>
      </c>
      <c r="H463" t="s">
        <v>17</v>
      </c>
      <c r="I463">
        <v>293</v>
      </c>
      <c r="J463" t="s">
        <v>17</v>
      </c>
      <c r="L463">
        <v>293</v>
      </c>
      <c r="M463" s="2">
        <f>L463*4108</f>
        <v>1203644</v>
      </c>
      <c r="N463" t="s">
        <v>17</v>
      </c>
      <c r="P463" t="s">
        <v>17</v>
      </c>
      <c r="R463" s="2">
        <f t="shared" si="22"/>
        <v>1203644</v>
      </c>
    </row>
    <row r="464" spans="1:19" x14ac:dyDescent="0.25">
      <c r="A464" t="s">
        <v>273</v>
      </c>
      <c r="B464" t="s">
        <v>274</v>
      </c>
      <c r="C464" t="s">
        <v>275</v>
      </c>
      <c r="D464" t="s">
        <v>17</v>
      </c>
      <c r="E464" t="s">
        <v>18</v>
      </c>
      <c r="F464" t="s">
        <v>19</v>
      </c>
      <c r="G464" t="s">
        <v>43</v>
      </c>
      <c r="H464" t="s">
        <v>17</v>
      </c>
      <c r="I464">
        <v>3</v>
      </c>
      <c r="J464" t="s">
        <v>17</v>
      </c>
      <c r="L464">
        <v>3</v>
      </c>
      <c r="M464" s="2">
        <f>L464*9153</f>
        <v>27459</v>
      </c>
      <c r="N464" t="s">
        <v>17</v>
      </c>
      <c r="P464" t="s">
        <v>17</v>
      </c>
      <c r="R464" s="2">
        <f t="shared" si="22"/>
        <v>27459</v>
      </c>
    </row>
    <row r="465" spans="1:19" s="3" customFormat="1" x14ac:dyDescent="0.25">
      <c r="M465" s="3">
        <f>SUM(M460:M464)</f>
        <v>3177399</v>
      </c>
      <c r="R465" s="3">
        <f t="shared" si="22"/>
        <v>3177399</v>
      </c>
      <c r="S465" s="3">
        <f>M465</f>
        <v>3177399</v>
      </c>
    </row>
    <row r="466" spans="1:19" x14ac:dyDescent="0.25">
      <c r="A466" t="s">
        <v>276</v>
      </c>
      <c r="B466" t="s">
        <v>277</v>
      </c>
      <c r="C466" t="s">
        <v>278</v>
      </c>
      <c r="D466" t="s">
        <v>17</v>
      </c>
      <c r="E466" t="s">
        <v>98</v>
      </c>
      <c r="F466" t="s">
        <v>19</v>
      </c>
      <c r="G466" t="s">
        <v>47</v>
      </c>
      <c r="H466">
        <v>22</v>
      </c>
      <c r="I466" t="s">
        <v>17</v>
      </c>
      <c r="J466">
        <v>22</v>
      </c>
      <c r="K466" s="2">
        <f>J466*3904</f>
        <v>85888</v>
      </c>
      <c r="L466" t="s">
        <v>17</v>
      </c>
      <c r="N466" t="s">
        <v>17</v>
      </c>
      <c r="P466" t="s">
        <v>17</v>
      </c>
      <c r="R466" s="2">
        <f t="shared" si="22"/>
        <v>85888</v>
      </c>
    </row>
    <row r="467" spans="1:19" x14ac:dyDescent="0.25">
      <c r="A467" t="s">
        <v>276</v>
      </c>
      <c r="B467" t="s">
        <v>277</v>
      </c>
      <c r="C467" t="s">
        <v>278</v>
      </c>
      <c r="D467" t="s">
        <v>17</v>
      </c>
      <c r="E467" t="s">
        <v>98</v>
      </c>
      <c r="F467" t="s">
        <v>19</v>
      </c>
      <c r="G467" t="s">
        <v>37</v>
      </c>
      <c r="H467">
        <v>50</v>
      </c>
      <c r="I467" t="s">
        <v>17</v>
      </c>
      <c r="J467">
        <v>50</v>
      </c>
      <c r="K467" s="2">
        <f>J467*6192</f>
        <v>309600</v>
      </c>
      <c r="L467" t="s">
        <v>17</v>
      </c>
      <c r="N467" t="s">
        <v>17</v>
      </c>
      <c r="P467" t="s">
        <v>17</v>
      </c>
      <c r="R467" s="2">
        <f t="shared" si="22"/>
        <v>309600</v>
      </c>
    </row>
    <row r="468" spans="1:19" x14ac:dyDescent="0.25">
      <c r="A468" t="s">
        <v>276</v>
      </c>
      <c r="B468" t="s">
        <v>277</v>
      </c>
      <c r="C468" t="s">
        <v>278</v>
      </c>
      <c r="D468" t="s">
        <v>17</v>
      </c>
      <c r="E468" t="s">
        <v>98</v>
      </c>
      <c r="F468" t="s">
        <v>19</v>
      </c>
      <c r="G468" t="s">
        <v>41</v>
      </c>
      <c r="H468">
        <v>53</v>
      </c>
      <c r="I468" t="s">
        <v>17</v>
      </c>
      <c r="J468">
        <v>53</v>
      </c>
      <c r="K468" s="2">
        <f>J468*4895</f>
        <v>259435</v>
      </c>
      <c r="L468" t="s">
        <v>17</v>
      </c>
      <c r="N468" t="s">
        <v>17</v>
      </c>
      <c r="P468" t="s">
        <v>17</v>
      </c>
      <c r="R468" s="2">
        <f t="shared" si="22"/>
        <v>259435</v>
      </c>
    </row>
    <row r="469" spans="1:19" s="3" customFormat="1" x14ac:dyDescent="0.25">
      <c r="K469" s="3">
        <f>SUM(K466:K468)</f>
        <v>654923</v>
      </c>
      <c r="R469" s="3">
        <f t="shared" si="22"/>
        <v>654923</v>
      </c>
      <c r="S469" s="3">
        <f>K469</f>
        <v>654923</v>
      </c>
    </row>
    <row r="470" spans="1:19" x14ac:dyDescent="0.25">
      <c r="A470" t="s">
        <v>279</v>
      </c>
      <c r="B470" t="s">
        <v>280</v>
      </c>
      <c r="C470" t="s">
        <v>281</v>
      </c>
      <c r="D470" t="s">
        <v>17</v>
      </c>
      <c r="E470" t="s">
        <v>98</v>
      </c>
      <c r="F470" t="s">
        <v>19</v>
      </c>
      <c r="G470" t="s">
        <v>37</v>
      </c>
      <c r="H470">
        <v>55</v>
      </c>
      <c r="I470" t="s">
        <v>17</v>
      </c>
      <c r="J470">
        <v>55</v>
      </c>
      <c r="K470" s="2">
        <f>J470*6192</f>
        <v>340560</v>
      </c>
      <c r="L470" t="s">
        <v>17</v>
      </c>
      <c r="N470" t="s">
        <v>17</v>
      </c>
      <c r="P470" t="s">
        <v>17</v>
      </c>
      <c r="R470" s="2">
        <f t="shared" si="22"/>
        <v>340560</v>
      </c>
    </row>
    <row r="471" spans="1:19" x14ac:dyDescent="0.25">
      <c r="A471" t="s">
        <v>279</v>
      </c>
      <c r="B471" t="s">
        <v>280</v>
      </c>
      <c r="C471" t="s">
        <v>281</v>
      </c>
      <c r="D471" t="s">
        <v>17</v>
      </c>
      <c r="E471" t="s">
        <v>98</v>
      </c>
      <c r="F471" t="s">
        <v>19</v>
      </c>
      <c r="G471" t="s">
        <v>41</v>
      </c>
      <c r="H471">
        <v>76</v>
      </c>
      <c r="I471" t="s">
        <v>17</v>
      </c>
      <c r="J471">
        <v>76</v>
      </c>
      <c r="K471" s="2">
        <f>J471*4895</f>
        <v>372020</v>
      </c>
      <c r="L471" t="s">
        <v>17</v>
      </c>
      <c r="N471" t="s">
        <v>17</v>
      </c>
      <c r="P471" t="s">
        <v>17</v>
      </c>
      <c r="R471" s="2">
        <f t="shared" si="22"/>
        <v>372020</v>
      </c>
    </row>
    <row r="472" spans="1:19" x14ac:dyDescent="0.25">
      <c r="A472" t="s">
        <v>279</v>
      </c>
      <c r="B472" t="s">
        <v>280</v>
      </c>
      <c r="C472" t="s">
        <v>281</v>
      </c>
      <c r="D472" t="s">
        <v>17</v>
      </c>
      <c r="E472" t="s">
        <v>98</v>
      </c>
      <c r="F472" t="s">
        <v>19</v>
      </c>
      <c r="G472" t="s">
        <v>43</v>
      </c>
      <c r="H472">
        <v>3</v>
      </c>
      <c r="I472" t="s">
        <v>17</v>
      </c>
      <c r="J472">
        <v>3</v>
      </c>
      <c r="K472" s="2">
        <f>J472*9153</f>
        <v>27459</v>
      </c>
      <c r="L472" t="s">
        <v>17</v>
      </c>
      <c r="N472" t="s">
        <v>17</v>
      </c>
      <c r="P472" t="s">
        <v>17</v>
      </c>
      <c r="R472" s="2">
        <f t="shared" si="22"/>
        <v>27459</v>
      </c>
    </row>
    <row r="473" spans="1:19" x14ac:dyDescent="0.25">
      <c r="A473" t="s">
        <v>279</v>
      </c>
      <c r="B473" t="s">
        <v>280</v>
      </c>
      <c r="C473" t="s">
        <v>281</v>
      </c>
      <c r="D473" t="s">
        <v>17</v>
      </c>
      <c r="E473" t="s">
        <v>98</v>
      </c>
      <c r="F473" t="s">
        <v>19</v>
      </c>
      <c r="G473" t="s">
        <v>47</v>
      </c>
      <c r="H473">
        <v>27</v>
      </c>
      <c r="I473" t="s">
        <v>17</v>
      </c>
      <c r="J473">
        <v>27</v>
      </c>
      <c r="K473" s="2">
        <f>J473*3904</f>
        <v>105408</v>
      </c>
      <c r="L473" t="s">
        <v>17</v>
      </c>
      <c r="N473" t="s">
        <v>17</v>
      </c>
      <c r="P473" t="s">
        <v>17</v>
      </c>
      <c r="R473" s="2">
        <f t="shared" si="22"/>
        <v>105408</v>
      </c>
    </row>
    <row r="474" spans="1:19" s="3" customFormat="1" x14ac:dyDescent="0.25">
      <c r="K474" s="3">
        <f>SUM(K470:K473)</f>
        <v>845447</v>
      </c>
      <c r="R474" s="3">
        <f t="shared" si="22"/>
        <v>845447</v>
      </c>
      <c r="S474" s="3">
        <f>K474</f>
        <v>845447</v>
      </c>
    </row>
    <row r="475" spans="1:19" x14ac:dyDescent="0.25">
      <c r="A475" t="s">
        <v>282</v>
      </c>
      <c r="B475" t="s">
        <v>283</v>
      </c>
      <c r="C475" t="s">
        <v>284</v>
      </c>
      <c r="D475" t="s">
        <v>17</v>
      </c>
      <c r="E475" t="s">
        <v>98</v>
      </c>
      <c r="F475" t="s">
        <v>19</v>
      </c>
      <c r="G475" t="s">
        <v>47</v>
      </c>
      <c r="H475">
        <v>74</v>
      </c>
      <c r="I475" t="s">
        <v>17</v>
      </c>
      <c r="J475">
        <v>74</v>
      </c>
      <c r="K475" s="2">
        <f>J475*3904</f>
        <v>288896</v>
      </c>
      <c r="L475" t="s">
        <v>17</v>
      </c>
      <c r="N475" t="s">
        <v>17</v>
      </c>
      <c r="P475" t="s">
        <v>17</v>
      </c>
      <c r="R475" s="2">
        <f t="shared" si="22"/>
        <v>288896</v>
      </c>
    </row>
    <row r="476" spans="1:19" x14ac:dyDescent="0.25">
      <c r="A476" t="s">
        <v>282</v>
      </c>
      <c r="B476" t="s">
        <v>283</v>
      </c>
      <c r="C476" t="s">
        <v>284</v>
      </c>
      <c r="D476" t="s">
        <v>17</v>
      </c>
      <c r="E476" t="s">
        <v>98</v>
      </c>
      <c r="F476" t="s">
        <v>19</v>
      </c>
      <c r="G476" t="s">
        <v>37</v>
      </c>
      <c r="H476">
        <v>124</v>
      </c>
      <c r="I476" t="s">
        <v>17</v>
      </c>
      <c r="J476">
        <v>124</v>
      </c>
      <c r="K476" s="2">
        <f>J476*6192</f>
        <v>767808</v>
      </c>
      <c r="L476" t="s">
        <v>17</v>
      </c>
      <c r="N476" t="s">
        <v>17</v>
      </c>
      <c r="P476" t="s">
        <v>17</v>
      </c>
      <c r="R476" s="2">
        <f t="shared" si="22"/>
        <v>767808</v>
      </c>
    </row>
    <row r="477" spans="1:19" x14ac:dyDescent="0.25">
      <c r="A477" t="s">
        <v>282</v>
      </c>
      <c r="B477" t="s">
        <v>283</v>
      </c>
      <c r="C477" t="s">
        <v>284</v>
      </c>
      <c r="D477" t="s">
        <v>17</v>
      </c>
      <c r="E477" t="s">
        <v>98</v>
      </c>
      <c r="F477" t="s">
        <v>19</v>
      </c>
      <c r="G477" t="s">
        <v>41</v>
      </c>
      <c r="H477">
        <v>131</v>
      </c>
      <c r="I477" t="s">
        <v>17</v>
      </c>
      <c r="J477">
        <v>131</v>
      </c>
      <c r="K477" s="2">
        <f>J477*4895</f>
        <v>641245</v>
      </c>
      <c r="L477" t="s">
        <v>17</v>
      </c>
      <c r="N477" t="s">
        <v>17</v>
      </c>
      <c r="P477" t="s">
        <v>17</v>
      </c>
      <c r="R477" s="2">
        <f t="shared" si="22"/>
        <v>641245</v>
      </c>
    </row>
    <row r="478" spans="1:19" x14ac:dyDescent="0.25">
      <c r="A478" t="s">
        <v>282</v>
      </c>
      <c r="B478" t="s">
        <v>283</v>
      </c>
      <c r="C478" t="s">
        <v>284</v>
      </c>
      <c r="D478" t="s">
        <v>17</v>
      </c>
      <c r="E478" t="s">
        <v>98</v>
      </c>
      <c r="F478" t="s">
        <v>19</v>
      </c>
      <c r="G478" t="s">
        <v>66</v>
      </c>
      <c r="H478">
        <v>5</v>
      </c>
      <c r="I478" t="s">
        <v>17</v>
      </c>
      <c r="J478">
        <v>5</v>
      </c>
      <c r="K478" s="2">
        <f>J478*6984</f>
        <v>34920</v>
      </c>
      <c r="L478" t="s">
        <v>17</v>
      </c>
      <c r="N478" t="s">
        <v>17</v>
      </c>
      <c r="P478" t="s">
        <v>17</v>
      </c>
      <c r="R478" s="2">
        <f t="shared" si="22"/>
        <v>34920</v>
      </c>
    </row>
    <row r="479" spans="1:19" s="3" customFormat="1" x14ac:dyDescent="0.25">
      <c r="K479" s="3">
        <f>SUM(K475:K478)</f>
        <v>1732869</v>
      </c>
      <c r="R479" s="3">
        <f t="shared" si="22"/>
        <v>1732869</v>
      </c>
      <c r="S479" s="3">
        <f>K479</f>
        <v>1732869</v>
      </c>
    </row>
    <row r="480" spans="1:19" x14ac:dyDescent="0.25">
      <c r="A480" t="s">
        <v>285</v>
      </c>
      <c r="B480" t="s">
        <v>286</v>
      </c>
      <c r="C480" t="s">
        <v>287</v>
      </c>
      <c r="D480" t="s">
        <v>17</v>
      </c>
      <c r="E480" t="s">
        <v>18</v>
      </c>
      <c r="F480" t="s">
        <v>19</v>
      </c>
      <c r="G480" t="s">
        <v>48</v>
      </c>
      <c r="H480" t="s">
        <v>17</v>
      </c>
      <c r="I480">
        <v>76</v>
      </c>
      <c r="J480" t="s">
        <v>17</v>
      </c>
      <c r="L480">
        <v>76</v>
      </c>
      <c r="M480" s="2">
        <f>L480*6547</f>
        <v>497572</v>
      </c>
      <c r="N480" t="s">
        <v>17</v>
      </c>
      <c r="P480" t="s">
        <v>17</v>
      </c>
      <c r="R480" s="2">
        <f t="shared" si="22"/>
        <v>497572</v>
      </c>
    </row>
    <row r="481" spans="1:19" x14ac:dyDescent="0.25">
      <c r="A481" t="s">
        <v>285</v>
      </c>
      <c r="B481" t="s">
        <v>286</v>
      </c>
      <c r="C481" t="s">
        <v>287</v>
      </c>
      <c r="D481" t="s">
        <v>17</v>
      </c>
      <c r="E481" t="s">
        <v>18</v>
      </c>
      <c r="F481" t="s">
        <v>19</v>
      </c>
      <c r="G481" t="s">
        <v>37</v>
      </c>
      <c r="H481" t="s">
        <v>17</v>
      </c>
      <c r="I481">
        <v>217</v>
      </c>
      <c r="J481" t="s">
        <v>17</v>
      </c>
      <c r="L481">
        <v>217</v>
      </c>
      <c r="M481" s="2">
        <f>L481*5384</f>
        <v>1168328</v>
      </c>
      <c r="N481" t="s">
        <v>17</v>
      </c>
      <c r="P481" t="s">
        <v>17</v>
      </c>
      <c r="R481" s="2">
        <f t="shared" si="22"/>
        <v>1168328</v>
      </c>
    </row>
    <row r="482" spans="1:19" x14ac:dyDescent="0.25">
      <c r="A482" t="s">
        <v>285</v>
      </c>
      <c r="B482" t="s">
        <v>286</v>
      </c>
      <c r="C482" t="s">
        <v>287</v>
      </c>
      <c r="D482" t="s">
        <v>17</v>
      </c>
      <c r="E482" t="s">
        <v>18</v>
      </c>
      <c r="F482" t="s">
        <v>19</v>
      </c>
      <c r="G482" t="s">
        <v>41</v>
      </c>
      <c r="H482" t="s">
        <v>17</v>
      </c>
      <c r="I482">
        <v>271</v>
      </c>
      <c r="J482" t="s">
        <v>17</v>
      </c>
      <c r="L482">
        <v>271</v>
      </c>
      <c r="M482" s="2">
        <f>L482*4108</f>
        <v>1113268</v>
      </c>
      <c r="N482" t="s">
        <v>17</v>
      </c>
      <c r="P482" t="s">
        <v>17</v>
      </c>
      <c r="R482" s="2">
        <f t="shared" si="22"/>
        <v>1113268</v>
      </c>
    </row>
    <row r="483" spans="1:19" s="3" customFormat="1" x14ac:dyDescent="0.25">
      <c r="M483" s="3">
        <f>SUM(M480:M482)</f>
        <v>2779168</v>
      </c>
      <c r="R483" s="3">
        <f t="shared" si="22"/>
        <v>2779168</v>
      </c>
      <c r="S483" s="3">
        <f>M483</f>
        <v>2779168</v>
      </c>
    </row>
    <row r="484" spans="1:19" x14ac:dyDescent="0.25">
      <c r="A484" t="s">
        <v>288</v>
      </c>
      <c r="B484" t="s">
        <v>289</v>
      </c>
      <c r="C484" t="s">
        <v>290</v>
      </c>
      <c r="D484" t="s">
        <v>17</v>
      </c>
      <c r="E484" t="s">
        <v>98</v>
      </c>
      <c r="F484" t="s">
        <v>19</v>
      </c>
      <c r="G484" t="s">
        <v>66</v>
      </c>
      <c r="H484">
        <v>3</v>
      </c>
      <c r="I484" t="s">
        <v>17</v>
      </c>
      <c r="J484">
        <v>3</v>
      </c>
      <c r="K484" s="2">
        <f>J484*6984</f>
        <v>20952</v>
      </c>
      <c r="L484" t="s">
        <v>17</v>
      </c>
      <c r="N484" t="s">
        <v>17</v>
      </c>
      <c r="P484" t="s">
        <v>17</v>
      </c>
      <c r="R484" s="2">
        <f t="shared" si="22"/>
        <v>20952</v>
      </c>
    </row>
    <row r="485" spans="1:19" x14ac:dyDescent="0.25">
      <c r="A485" t="s">
        <v>288</v>
      </c>
      <c r="B485" t="s">
        <v>289</v>
      </c>
      <c r="C485" t="s">
        <v>290</v>
      </c>
      <c r="D485" t="s">
        <v>17</v>
      </c>
      <c r="E485" t="s">
        <v>98</v>
      </c>
      <c r="F485" t="s">
        <v>19</v>
      </c>
      <c r="G485" t="s">
        <v>41</v>
      </c>
      <c r="H485">
        <v>155</v>
      </c>
      <c r="I485" t="s">
        <v>17</v>
      </c>
      <c r="J485">
        <v>155</v>
      </c>
      <c r="K485" s="2">
        <f>J485*4895</f>
        <v>758725</v>
      </c>
      <c r="L485" t="s">
        <v>17</v>
      </c>
      <c r="N485" t="s">
        <v>17</v>
      </c>
      <c r="P485" t="s">
        <v>17</v>
      </c>
      <c r="R485" s="2">
        <f t="shared" si="22"/>
        <v>758725</v>
      </c>
    </row>
    <row r="486" spans="1:19" x14ac:dyDescent="0.25">
      <c r="A486" t="s">
        <v>288</v>
      </c>
      <c r="B486" t="s">
        <v>289</v>
      </c>
      <c r="C486" t="s">
        <v>290</v>
      </c>
      <c r="D486" t="s">
        <v>17</v>
      </c>
      <c r="E486" t="s">
        <v>98</v>
      </c>
      <c r="F486" t="s">
        <v>19</v>
      </c>
      <c r="G486" t="s">
        <v>47</v>
      </c>
      <c r="H486">
        <v>67</v>
      </c>
      <c r="I486" t="s">
        <v>17</v>
      </c>
      <c r="J486">
        <v>67</v>
      </c>
      <c r="K486" s="2">
        <f>J486*3904</f>
        <v>261568</v>
      </c>
      <c r="L486" t="s">
        <v>17</v>
      </c>
      <c r="N486" t="s">
        <v>17</v>
      </c>
      <c r="P486" t="s">
        <v>17</v>
      </c>
      <c r="R486" s="2">
        <f t="shared" si="22"/>
        <v>261568</v>
      </c>
    </row>
    <row r="487" spans="1:19" x14ac:dyDescent="0.25">
      <c r="A487" t="s">
        <v>288</v>
      </c>
      <c r="B487" t="s">
        <v>289</v>
      </c>
      <c r="C487" t="s">
        <v>290</v>
      </c>
      <c r="D487" t="s">
        <v>17</v>
      </c>
      <c r="E487" t="s">
        <v>98</v>
      </c>
      <c r="F487" t="s">
        <v>19</v>
      </c>
      <c r="G487" t="s">
        <v>37</v>
      </c>
      <c r="H487">
        <v>104</v>
      </c>
      <c r="I487" t="s">
        <v>17</v>
      </c>
      <c r="J487">
        <v>104</v>
      </c>
      <c r="K487" s="2">
        <f>J487*6192</f>
        <v>643968</v>
      </c>
      <c r="L487" t="s">
        <v>17</v>
      </c>
      <c r="N487" t="s">
        <v>17</v>
      </c>
      <c r="P487" t="s">
        <v>17</v>
      </c>
      <c r="R487" s="2">
        <f t="shared" si="22"/>
        <v>643968</v>
      </c>
    </row>
    <row r="488" spans="1:19" x14ac:dyDescent="0.25">
      <c r="A488" t="s">
        <v>288</v>
      </c>
      <c r="B488" t="s">
        <v>289</v>
      </c>
      <c r="C488" t="s">
        <v>290</v>
      </c>
      <c r="D488" t="s">
        <v>17</v>
      </c>
      <c r="E488" t="s">
        <v>98</v>
      </c>
      <c r="F488" t="s">
        <v>19</v>
      </c>
      <c r="G488" t="s">
        <v>43</v>
      </c>
      <c r="H488">
        <v>2</v>
      </c>
      <c r="I488" t="s">
        <v>17</v>
      </c>
      <c r="J488">
        <v>2</v>
      </c>
      <c r="K488" s="2">
        <f>J488*9153</f>
        <v>18306</v>
      </c>
      <c r="L488" t="s">
        <v>17</v>
      </c>
      <c r="N488" t="s">
        <v>17</v>
      </c>
      <c r="P488" t="s">
        <v>17</v>
      </c>
      <c r="R488" s="2">
        <f t="shared" si="22"/>
        <v>18306</v>
      </c>
    </row>
    <row r="489" spans="1:19" s="3" customFormat="1" x14ac:dyDescent="0.25">
      <c r="K489" s="3">
        <f>SUM(K484:K488)</f>
        <v>1703519</v>
      </c>
      <c r="R489" s="3">
        <f t="shared" si="22"/>
        <v>1703519</v>
      </c>
      <c r="S489" s="3">
        <f>K489</f>
        <v>1703519</v>
      </c>
    </row>
    <row r="490" spans="1:19" x14ac:dyDescent="0.25">
      <c r="A490" t="s">
        <v>291</v>
      </c>
      <c r="B490" t="s">
        <v>292</v>
      </c>
      <c r="C490" t="s">
        <v>293</v>
      </c>
      <c r="D490" t="s">
        <v>17</v>
      </c>
      <c r="E490" t="s">
        <v>98</v>
      </c>
      <c r="F490" t="s">
        <v>19</v>
      </c>
      <c r="G490" t="s">
        <v>66</v>
      </c>
      <c r="H490">
        <v>3</v>
      </c>
      <c r="I490" t="s">
        <v>17</v>
      </c>
      <c r="J490">
        <v>3</v>
      </c>
      <c r="K490" s="2">
        <f>J490*6984</f>
        <v>20952</v>
      </c>
      <c r="L490" t="s">
        <v>17</v>
      </c>
      <c r="N490" t="s">
        <v>17</v>
      </c>
      <c r="P490" t="s">
        <v>17</v>
      </c>
      <c r="R490" s="2">
        <f t="shared" si="22"/>
        <v>20952</v>
      </c>
    </row>
    <row r="491" spans="1:19" x14ac:dyDescent="0.25">
      <c r="A491" t="s">
        <v>291</v>
      </c>
      <c r="B491" t="s">
        <v>292</v>
      </c>
      <c r="C491" t="s">
        <v>293</v>
      </c>
      <c r="D491" t="s">
        <v>17</v>
      </c>
      <c r="E491" t="s">
        <v>98</v>
      </c>
      <c r="F491" t="s">
        <v>19</v>
      </c>
      <c r="G491" t="s">
        <v>41</v>
      </c>
      <c r="H491">
        <v>183</v>
      </c>
      <c r="I491" t="s">
        <v>17</v>
      </c>
      <c r="J491">
        <v>183</v>
      </c>
      <c r="K491" s="2">
        <f>J491*4895</f>
        <v>895785</v>
      </c>
      <c r="L491" t="s">
        <v>17</v>
      </c>
      <c r="N491" t="s">
        <v>17</v>
      </c>
      <c r="P491" t="s">
        <v>17</v>
      </c>
      <c r="R491" s="2">
        <f t="shared" si="22"/>
        <v>895785</v>
      </c>
    </row>
    <row r="492" spans="1:19" x14ac:dyDescent="0.25">
      <c r="A492" t="s">
        <v>291</v>
      </c>
      <c r="B492" t="s">
        <v>292</v>
      </c>
      <c r="C492" t="s">
        <v>293</v>
      </c>
      <c r="D492" t="s">
        <v>17</v>
      </c>
      <c r="E492" t="s">
        <v>98</v>
      </c>
      <c r="F492" t="s">
        <v>19</v>
      </c>
      <c r="G492" t="s">
        <v>48</v>
      </c>
      <c r="H492">
        <v>55</v>
      </c>
      <c r="I492" t="s">
        <v>17</v>
      </c>
      <c r="J492">
        <v>55</v>
      </c>
      <c r="K492" s="2">
        <f>J492*6547</f>
        <v>360085</v>
      </c>
      <c r="L492" t="s">
        <v>17</v>
      </c>
      <c r="N492" t="s">
        <v>17</v>
      </c>
      <c r="P492" t="s">
        <v>17</v>
      </c>
      <c r="R492" s="2">
        <f t="shared" si="22"/>
        <v>360085</v>
      </c>
    </row>
    <row r="493" spans="1:19" x14ac:dyDescent="0.25">
      <c r="A493" t="s">
        <v>291</v>
      </c>
      <c r="B493" t="s">
        <v>292</v>
      </c>
      <c r="C493" t="s">
        <v>293</v>
      </c>
      <c r="D493" t="s">
        <v>17</v>
      </c>
      <c r="E493" t="s">
        <v>98</v>
      </c>
      <c r="F493" t="s">
        <v>19</v>
      </c>
      <c r="G493" t="s">
        <v>37</v>
      </c>
      <c r="H493">
        <v>126</v>
      </c>
      <c r="I493" t="s">
        <v>17</v>
      </c>
      <c r="J493">
        <v>126</v>
      </c>
      <c r="K493" s="2">
        <f>J493*6192</f>
        <v>780192</v>
      </c>
      <c r="L493" t="s">
        <v>17</v>
      </c>
      <c r="N493" t="s">
        <v>17</v>
      </c>
      <c r="P493" t="s">
        <v>17</v>
      </c>
      <c r="R493" s="2">
        <f t="shared" si="22"/>
        <v>780192</v>
      </c>
    </row>
    <row r="494" spans="1:19" x14ac:dyDescent="0.25">
      <c r="A494" t="s">
        <v>291</v>
      </c>
      <c r="B494" t="s">
        <v>292</v>
      </c>
      <c r="C494" t="s">
        <v>293</v>
      </c>
      <c r="D494" t="s">
        <v>17</v>
      </c>
      <c r="E494" t="s">
        <v>98</v>
      </c>
      <c r="F494" t="s">
        <v>19</v>
      </c>
      <c r="G494" t="s">
        <v>43</v>
      </c>
      <c r="H494">
        <v>4</v>
      </c>
      <c r="I494" t="s">
        <v>17</v>
      </c>
      <c r="J494">
        <v>4</v>
      </c>
      <c r="K494" s="2">
        <f>J494*9153</f>
        <v>36612</v>
      </c>
      <c r="L494" t="s">
        <v>17</v>
      </c>
      <c r="N494" t="s">
        <v>17</v>
      </c>
      <c r="P494" t="s">
        <v>17</v>
      </c>
      <c r="R494" s="2">
        <f t="shared" si="22"/>
        <v>36612</v>
      </c>
    </row>
    <row r="495" spans="1:19" x14ac:dyDescent="0.25">
      <c r="A495" t="s">
        <v>291</v>
      </c>
      <c r="B495" t="s">
        <v>292</v>
      </c>
      <c r="C495" t="s">
        <v>293</v>
      </c>
      <c r="D495" t="s">
        <v>17</v>
      </c>
      <c r="E495" t="s">
        <v>98</v>
      </c>
      <c r="F495" t="s">
        <v>19</v>
      </c>
      <c r="G495" t="s">
        <v>47</v>
      </c>
      <c r="H495">
        <v>65</v>
      </c>
      <c r="I495" t="s">
        <v>17</v>
      </c>
      <c r="J495">
        <v>65</v>
      </c>
      <c r="K495" s="2">
        <f>J495*3904</f>
        <v>253760</v>
      </c>
      <c r="L495" t="s">
        <v>17</v>
      </c>
      <c r="N495" t="s">
        <v>17</v>
      </c>
      <c r="P495" t="s">
        <v>17</v>
      </c>
      <c r="R495" s="2">
        <f t="shared" si="22"/>
        <v>253760</v>
      </c>
    </row>
    <row r="496" spans="1:19" s="3" customFormat="1" x14ac:dyDescent="0.25">
      <c r="K496" s="3">
        <f>SUM(K490:K495)</f>
        <v>2347386</v>
      </c>
      <c r="R496" s="3">
        <f t="shared" si="22"/>
        <v>2347386</v>
      </c>
      <c r="S496" s="3">
        <f>K496</f>
        <v>2347386</v>
      </c>
    </row>
    <row r="497" spans="1:19" x14ac:dyDescent="0.25">
      <c r="A497" t="s">
        <v>294</v>
      </c>
      <c r="B497" t="s">
        <v>295</v>
      </c>
      <c r="C497" t="s">
        <v>296</v>
      </c>
      <c r="D497" t="s">
        <v>17</v>
      </c>
      <c r="E497" t="s">
        <v>98</v>
      </c>
      <c r="F497" t="s">
        <v>19</v>
      </c>
      <c r="G497" t="s">
        <v>47</v>
      </c>
      <c r="H497">
        <v>55</v>
      </c>
      <c r="I497" t="s">
        <v>17</v>
      </c>
      <c r="J497">
        <v>55</v>
      </c>
      <c r="K497" s="2">
        <f>J497*3904</f>
        <v>214720</v>
      </c>
      <c r="L497" t="s">
        <v>17</v>
      </c>
      <c r="N497" t="s">
        <v>17</v>
      </c>
      <c r="P497" t="s">
        <v>17</v>
      </c>
      <c r="R497" s="2">
        <f t="shared" si="22"/>
        <v>214720</v>
      </c>
    </row>
    <row r="498" spans="1:19" x14ac:dyDescent="0.25">
      <c r="A498" t="s">
        <v>294</v>
      </c>
      <c r="B498" t="s">
        <v>295</v>
      </c>
      <c r="C498" t="s">
        <v>296</v>
      </c>
      <c r="D498" t="s">
        <v>17</v>
      </c>
      <c r="E498" t="s">
        <v>98</v>
      </c>
      <c r="F498" t="s">
        <v>19</v>
      </c>
      <c r="G498" t="s">
        <v>41</v>
      </c>
      <c r="H498">
        <v>135</v>
      </c>
      <c r="I498" t="s">
        <v>17</v>
      </c>
      <c r="J498">
        <v>135</v>
      </c>
      <c r="K498" s="2">
        <f>J498*4895</f>
        <v>660825</v>
      </c>
      <c r="L498" t="s">
        <v>17</v>
      </c>
      <c r="N498" t="s">
        <v>17</v>
      </c>
      <c r="P498" t="s">
        <v>17</v>
      </c>
      <c r="R498" s="2">
        <f t="shared" si="22"/>
        <v>660825</v>
      </c>
    </row>
    <row r="499" spans="1:19" x14ac:dyDescent="0.25">
      <c r="A499" t="s">
        <v>294</v>
      </c>
      <c r="B499" t="s">
        <v>295</v>
      </c>
      <c r="C499" t="s">
        <v>296</v>
      </c>
      <c r="D499" t="s">
        <v>17</v>
      </c>
      <c r="E499" t="s">
        <v>98</v>
      </c>
      <c r="F499" t="s">
        <v>19</v>
      </c>
      <c r="G499" t="s">
        <v>37</v>
      </c>
      <c r="H499">
        <v>77</v>
      </c>
      <c r="I499" t="s">
        <v>17</v>
      </c>
      <c r="J499">
        <v>77</v>
      </c>
      <c r="K499" s="2">
        <f>J499*6192</f>
        <v>476784</v>
      </c>
      <c r="L499" t="s">
        <v>17</v>
      </c>
      <c r="N499" t="s">
        <v>17</v>
      </c>
      <c r="P499" t="s">
        <v>17</v>
      </c>
      <c r="R499" s="2">
        <f t="shared" si="22"/>
        <v>476784</v>
      </c>
    </row>
    <row r="500" spans="1:19" s="3" customFormat="1" x14ac:dyDescent="0.25">
      <c r="K500" s="3">
        <f>SUM(K497:K499)</f>
        <v>1352329</v>
      </c>
      <c r="R500" s="3">
        <f t="shared" si="22"/>
        <v>1352329</v>
      </c>
      <c r="S500" s="3">
        <f>K500</f>
        <v>1352329</v>
      </c>
    </row>
    <row r="501" spans="1:19" x14ac:dyDescent="0.25">
      <c r="A501" t="s">
        <v>297</v>
      </c>
      <c r="B501" t="s">
        <v>298</v>
      </c>
      <c r="C501" t="s">
        <v>299</v>
      </c>
      <c r="D501" t="s">
        <v>17</v>
      </c>
      <c r="E501" t="s">
        <v>98</v>
      </c>
      <c r="F501" t="s">
        <v>19</v>
      </c>
      <c r="G501" t="s">
        <v>37</v>
      </c>
      <c r="H501">
        <v>168</v>
      </c>
      <c r="I501" t="s">
        <v>17</v>
      </c>
      <c r="J501">
        <v>168</v>
      </c>
      <c r="K501" s="2">
        <f>J501*6192</f>
        <v>1040256</v>
      </c>
      <c r="L501" t="s">
        <v>17</v>
      </c>
      <c r="N501" t="s">
        <v>17</v>
      </c>
      <c r="P501" t="s">
        <v>17</v>
      </c>
      <c r="R501" s="2">
        <f t="shared" si="22"/>
        <v>1040256</v>
      </c>
    </row>
    <row r="502" spans="1:19" x14ac:dyDescent="0.25">
      <c r="A502" t="s">
        <v>297</v>
      </c>
      <c r="B502" t="s">
        <v>298</v>
      </c>
      <c r="C502" t="s">
        <v>299</v>
      </c>
      <c r="D502" t="s">
        <v>17</v>
      </c>
      <c r="E502" t="s">
        <v>98</v>
      </c>
      <c r="F502" t="s">
        <v>19</v>
      </c>
      <c r="G502" t="s">
        <v>41</v>
      </c>
      <c r="H502">
        <v>189</v>
      </c>
      <c r="I502" t="s">
        <v>17</v>
      </c>
      <c r="J502">
        <v>189</v>
      </c>
      <c r="K502" s="2">
        <f>J502*4895</f>
        <v>925155</v>
      </c>
      <c r="L502" t="s">
        <v>17</v>
      </c>
      <c r="N502" t="s">
        <v>17</v>
      </c>
      <c r="P502" t="s">
        <v>17</v>
      </c>
      <c r="R502" s="2">
        <f t="shared" si="22"/>
        <v>925155</v>
      </c>
    </row>
    <row r="503" spans="1:19" x14ac:dyDescent="0.25">
      <c r="A503" t="s">
        <v>297</v>
      </c>
      <c r="B503" t="s">
        <v>298</v>
      </c>
      <c r="C503" t="s">
        <v>299</v>
      </c>
      <c r="D503" t="s">
        <v>17</v>
      </c>
      <c r="E503" t="s">
        <v>98</v>
      </c>
      <c r="F503" t="s">
        <v>19</v>
      </c>
      <c r="G503" t="s">
        <v>66</v>
      </c>
      <c r="H503" t="s">
        <v>17</v>
      </c>
      <c r="I503" t="s">
        <v>17</v>
      </c>
      <c r="J503" t="s">
        <v>17</v>
      </c>
      <c r="L503" t="s">
        <v>17</v>
      </c>
      <c r="N503" t="s">
        <v>17</v>
      </c>
      <c r="P503" t="s">
        <v>17</v>
      </c>
      <c r="R503" s="2">
        <f t="shared" si="22"/>
        <v>0</v>
      </c>
    </row>
    <row r="504" spans="1:19" x14ac:dyDescent="0.25">
      <c r="A504" t="s">
        <v>297</v>
      </c>
      <c r="B504" t="s">
        <v>298</v>
      </c>
      <c r="C504" t="s">
        <v>299</v>
      </c>
      <c r="D504" t="s">
        <v>17</v>
      </c>
      <c r="E504" t="s">
        <v>98</v>
      </c>
      <c r="F504" t="s">
        <v>19</v>
      </c>
      <c r="G504" t="s">
        <v>47</v>
      </c>
      <c r="H504">
        <v>96</v>
      </c>
      <c r="I504" t="s">
        <v>17</v>
      </c>
      <c r="J504">
        <v>96</v>
      </c>
      <c r="K504" s="2">
        <f>J504*3904</f>
        <v>374784</v>
      </c>
      <c r="L504" t="s">
        <v>17</v>
      </c>
      <c r="N504" t="s">
        <v>17</v>
      </c>
      <c r="P504" t="s">
        <v>17</v>
      </c>
      <c r="R504" s="2">
        <f t="shared" si="22"/>
        <v>374784</v>
      </c>
    </row>
    <row r="505" spans="1:19" s="3" customFormat="1" x14ac:dyDescent="0.25">
      <c r="K505" s="3">
        <f>SUM(K501:K504)</f>
        <v>2340195</v>
      </c>
      <c r="R505" s="3">
        <f t="shared" si="22"/>
        <v>2340195</v>
      </c>
      <c r="S505" s="3">
        <f>K505</f>
        <v>2340195</v>
      </c>
    </row>
    <row r="506" spans="1:19" x14ac:dyDescent="0.25">
      <c r="A506" t="s">
        <v>300</v>
      </c>
      <c r="B506" t="s">
        <v>301</v>
      </c>
      <c r="C506" t="s">
        <v>302</v>
      </c>
      <c r="D506" t="s">
        <v>154</v>
      </c>
      <c r="E506" t="s">
        <v>98</v>
      </c>
      <c r="F506" t="s">
        <v>19</v>
      </c>
      <c r="G506" t="s">
        <v>42</v>
      </c>
      <c r="H506" t="s">
        <v>17</v>
      </c>
      <c r="I506" t="s">
        <v>17</v>
      </c>
      <c r="J506" t="s">
        <v>17</v>
      </c>
      <c r="L506" t="s">
        <v>17</v>
      </c>
      <c r="N506" t="s">
        <v>17</v>
      </c>
      <c r="P506" t="s">
        <v>17</v>
      </c>
      <c r="R506" s="2">
        <f t="shared" si="22"/>
        <v>0</v>
      </c>
    </row>
    <row r="507" spans="1:19" x14ac:dyDescent="0.25">
      <c r="A507" t="s">
        <v>300</v>
      </c>
      <c r="B507" t="s">
        <v>301</v>
      </c>
      <c r="C507" t="s">
        <v>302</v>
      </c>
      <c r="D507" t="s">
        <v>154</v>
      </c>
      <c r="E507" t="s">
        <v>98</v>
      </c>
      <c r="F507" t="s">
        <v>19</v>
      </c>
      <c r="G507" t="s">
        <v>41</v>
      </c>
      <c r="H507">
        <v>193</v>
      </c>
      <c r="I507" t="s">
        <v>17</v>
      </c>
      <c r="J507">
        <v>193</v>
      </c>
      <c r="K507" s="2">
        <f>J507*4895</f>
        <v>944735</v>
      </c>
      <c r="L507" t="s">
        <v>17</v>
      </c>
      <c r="N507" t="s">
        <v>17</v>
      </c>
      <c r="P507" t="s">
        <v>17</v>
      </c>
      <c r="R507" s="2">
        <f t="shared" si="22"/>
        <v>944735</v>
      </c>
    </row>
    <row r="508" spans="1:19" x14ac:dyDescent="0.25">
      <c r="A508" t="s">
        <v>300</v>
      </c>
      <c r="B508" t="s">
        <v>301</v>
      </c>
      <c r="C508" t="s">
        <v>302</v>
      </c>
      <c r="D508" t="s">
        <v>154</v>
      </c>
      <c r="E508" t="s">
        <v>98</v>
      </c>
      <c r="F508" t="s">
        <v>19</v>
      </c>
      <c r="G508" t="s">
        <v>110</v>
      </c>
      <c r="H508" t="s">
        <v>17</v>
      </c>
      <c r="I508" t="s">
        <v>17</v>
      </c>
      <c r="J508" t="s">
        <v>17</v>
      </c>
      <c r="L508" t="s">
        <v>17</v>
      </c>
      <c r="N508" t="s">
        <v>17</v>
      </c>
      <c r="P508" t="s">
        <v>17</v>
      </c>
      <c r="R508" s="2">
        <f t="shared" si="22"/>
        <v>0</v>
      </c>
    </row>
    <row r="509" spans="1:19" x14ac:dyDescent="0.25">
      <c r="A509" t="s">
        <v>300</v>
      </c>
      <c r="B509" t="s">
        <v>301</v>
      </c>
      <c r="C509" t="s">
        <v>302</v>
      </c>
      <c r="D509" t="s">
        <v>154</v>
      </c>
      <c r="E509" t="s">
        <v>98</v>
      </c>
      <c r="F509" t="s">
        <v>19</v>
      </c>
      <c r="G509" t="s">
        <v>47</v>
      </c>
      <c r="H509">
        <v>117</v>
      </c>
      <c r="I509" t="s">
        <v>17</v>
      </c>
      <c r="J509">
        <v>117</v>
      </c>
      <c r="K509" s="2">
        <f>J509*3904</f>
        <v>456768</v>
      </c>
      <c r="L509" t="s">
        <v>17</v>
      </c>
      <c r="N509" t="s">
        <v>17</v>
      </c>
      <c r="P509" t="s">
        <v>17</v>
      </c>
      <c r="R509" s="2">
        <f t="shared" si="22"/>
        <v>456768</v>
      </c>
    </row>
    <row r="510" spans="1:19" x14ac:dyDescent="0.25">
      <c r="A510" t="s">
        <v>300</v>
      </c>
      <c r="B510" t="s">
        <v>301</v>
      </c>
      <c r="C510" t="s">
        <v>302</v>
      </c>
      <c r="D510" t="s">
        <v>154</v>
      </c>
      <c r="E510" t="s">
        <v>98</v>
      </c>
      <c r="F510" t="s">
        <v>19</v>
      </c>
      <c r="G510" t="s">
        <v>37</v>
      </c>
      <c r="H510">
        <v>133</v>
      </c>
      <c r="I510" t="s">
        <v>17</v>
      </c>
      <c r="J510">
        <v>133</v>
      </c>
      <c r="K510" s="2">
        <f>J510*6192</f>
        <v>823536</v>
      </c>
      <c r="L510" t="s">
        <v>17</v>
      </c>
      <c r="N510" t="s">
        <v>17</v>
      </c>
      <c r="P510" t="s">
        <v>17</v>
      </c>
      <c r="R510" s="2">
        <f t="shared" si="22"/>
        <v>823536</v>
      </c>
    </row>
    <row r="511" spans="1:19" s="3" customFormat="1" x14ac:dyDescent="0.25">
      <c r="K511" s="3">
        <f>SUM(K506:K510)</f>
        <v>2225039</v>
      </c>
      <c r="R511" s="3">
        <f t="shared" si="22"/>
        <v>2225039</v>
      </c>
      <c r="S511" s="3">
        <f>K511</f>
        <v>2225039</v>
      </c>
    </row>
    <row r="512" spans="1:19" x14ac:dyDescent="0.25">
      <c r="A512" t="s">
        <v>303</v>
      </c>
      <c r="B512" t="s">
        <v>304</v>
      </c>
      <c r="C512" t="s">
        <v>305</v>
      </c>
      <c r="D512" t="s">
        <v>17</v>
      </c>
      <c r="E512" t="s">
        <v>98</v>
      </c>
      <c r="F512" t="s">
        <v>19</v>
      </c>
      <c r="G512" t="s">
        <v>37</v>
      </c>
      <c r="H512">
        <v>60</v>
      </c>
      <c r="I512" t="s">
        <v>17</v>
      </c>
      <c r="J512">
        <v>60</v>
      </c>
      <c r="K512" s="2">
        <f>J512*6192</f>
        <v>371520</v>
      </c>
      <c r="L512" t="s">
        <v>17</v>
      </c>
      <c r="N512" t="s">
        <v>17</v>
      </c>
      <c r="P512" t="s">
        <v>17</v>
      </c>
      <c r="R512" s="2">
        <f t="shared" si="22"/>
        <v>371520</v>
      </c>
    </row>
    <row r="513" spans="1:19" x14ac:dyDescent="0.25">
      <c r="A513" t="s">
        <v>303</v>
      </c>
      <c r="B513" t="s">
        <v>304</v>
      </c>
      <c r="C513" t="s">
        <v>305</v>
      </c>
      <c r="D513" t="s">
        <v>17</v>
      </c>
      <c r="E513" t="s">
        <v>98</v>
      </c>
      <c r="F513" t="s">
        <v>19</v>
      </c>
      <c r="G513" t="s">
        <v>41</v>
      </c>
      <c r="H513">
        <v>90</v>
      </c>
      <c r="I513" t="s">
        <v>17</v>
      </c>
      <c r="J513">
        <v>90</v>
      </c>
      <c r="K513" s="2">
        <f>J513*4895</f>
        <v>440550</v>
      </c>
      <c r="L513" t="s">
        <v>17</v>
      </c>
      <c r="N513" t="s">
        <v>17</v>
      </c>
      <c r="P513" t="s">
        <v>17</v>
      </c>
      <c r="R513" s="2">
        <f t="shared" si="22"/>
        <v>440550</v>
      </c>
    </row>
    <row r="514" spans="1:19" x14ac:dyDescent="0.25">
      <c r="A514" t="s">
        <v>303</v>
      </c>
      <c r="B514" t="s">
        <v>304</v>
      </c>
      <c r="C514" t="s">
        <v>305</v>
      </c>
      <c r="D514" t="s">
        <v>17</v>
      </c>
      <c r="E514" t="s">
        <v>98</v>
      </c>
      <c r="F514" t="s">
        <v>19</v>
      </c>
      <c r="G514" t="s">
        <v>43</v>
      </c>
      <c r="H514">
        <v>1</v>
      </c>
      <c r="I514" t="s">
        <v>17</v>
      </c>
      <c r="J514">
        <v>1</v>
      </c>
      <c r="K514" s="2">
        <f>J514*9153</f>
        <v>9153</v>
      </c>
      <c r="L514" t="s">
        <v>17</v>
      </c>
      <c r="N514" t="s">
        <v>17</v>
      </c>
      <c r="P514" t="s">
        <v>17</v>
      </c>
      <c r="R514" s="2">
        <f t="shared" si="22"/>
        <v>9153</v>
      </c>
    </row>
    <row r="515" spans="1:19" x14ac:dyDescent="0.25">
      <c r="A515" t="s">
        <v>303</v>
      </c>
      <c r="B515" t="s">
        <v>304</v>
      </c>
      <c r="C515" t="s">
        <v>305</v>
      </c>
      <c r="D515" t="s">
        <v>17</v>
      </c>
      <c r="E515" t="s">
        <v>98</v>
      </c>
      <c r="F515" t="s">
        <v>19</v>
      </c>
      <c r="G515" t="s">
        <v>47</v>
      </c>
      <c r="H515">
        <v>49</v>
      </c>
      <c r="I515" t="s">
        <v>17</v>
      </c>
      <c r="J515">
        <v>49</v>
      </c>
      <c r="K515" s="2">
        <f>J515*3904</f>
        <v>191296</v>
      </c>
      <c r="L515" t="s">
        <v>17</v>
      </c>
      <c r="N515" t="s">
        <v>17</v>
      </c>
      <c r="P515" t="s">
        <v>17</v>
      </c>
      <c r="R515" s="2">
        <f t="shared" ref="R515:R578" si="23">K515+M515+O515+Q515</f>
        <v>191296</v>
      </c>
    </row>
    <row r="516" spans="1:19" x14ac:dyDescent="0.25">
      <c r="A516" t="s">
        <v>303</v>
      </c>
      <c r="B516" t="s">
        <v>304</v>
      </c>
      <c r="C516" t="s">
        <v>305</v>
      </c>
      <c r="D516" t="s">
        <v>17</v>
      </c>
      <c r="E516" t="s">
        <v>98</v>
      </c>
      <c r="F516" t="s">
        <v>19</v>
      </c>
      <c r="G516" t="s">
        <v>161</v>
      </c>
      <c r="H516" t="s">
        <v>17</v>
      </c>
      <c r="I516" t="s">
        <v>17</v>
      </c>
      <c r="J516" t="s">
        <v>17</v>
      </c>
      <c r="L516" t="s">
        <v>17</v>
      </c>
      <c r="N516" t="s">
        <v>17</v>
      </c>
      <c r="P516" t="s">
        <v>17</v>
      </c>
      <c r="R516" s="2">
        <f t="shared" si="23"/>
        <v>0</v>
      </c>
    </row>
    <row r="517" spans="1:19" x14ac:dyDescent="0.25">
      <c r="A517" t="s">
        <v>303</v>
      </c>
      <c r="B517" t="s">
        <v>304</v>
      </c>
      <c r="C517" t="s">
        <v>305</v>
      </c>
      <c r="D517" t="s">
        <v>17</v>
      </c>
      <c r="E517" t="s">
        <v>98</v>
      </c>
      <c r="F517" t="s">
        <v>19</v>
      </c>
      <c r="G517" t="s">
        <v>66</v>
      </c>
      <c r="H517">
        <v>1</v>
      </c>
      <c r="I517" t="s">
        <v>17</v>
      </c>
      <c r="J517">
        <v>1</v>
      </c>
      <c r="K517" s="2">
        <f>J517*6984</f>
        <v>6984</v>
      </c>
      <c r="L517" t="s">
        <v>17</v>
      </c>
      <c r="N517" t="s">
        <v>17</v>
      </c>
      <c r="P517" t="s">
        <v>17</v>
      </c>
      <c r="R517" s="2">
        <f t="shared" si="23"/>
        <v>6984</v>
      </c>
    </row>
    <row r="518" spans="1:19" s="3" customFormat="1" x14ac:dyDescent="0.25">
      <c r="K518" s="3">
        <f>SUM(K512:K517)</f>
        <v>1019503</v>
      </c>
      <c r="R518" s="3">
        <f t="shared" si="23"/>
        <v>1019503</v>
      </c>
      <c r="S518" s="3">
        <f>K518</f>
        <v>1019503</v>
      </c>
    </row>
    <row r="519" spans="1:19" x14ac:dyDescent="0.25">
      <c r="A519" t="s">
        <v>306</v>
      </c>
      <c r="B519" t="s">
        <v>307</v>
      </c>
      <c r="C519" t="s">
        <v>308</v>
      </c>
      <c r="D519" t="s">
        <v>17</v>
      </c>
      <c r="E519" t="s">
        <v>98</v>
      </c>
      <c r="F519" t="s">
        <v>19</v>
      </c>
      <c r="G519" t="s">
        <v>47</v>
      </c>
      <c r="H519">
        <v>71</v>
      </c>
      <c r="I519" t="s">
        <v>17</v>
      </c>
      <c r="J519">
        <v>71</v>
      </c>
      <c r="K519" s="2">
        <f>J519*3904</f>
        <v>277184</v>
      </c>
      <c r="L519" t="s">
        <v>17</v>
      </c>
      <c r="N519" t="s">
        <v>17</v>
      </c>
      <c r="P519" t="s">
        <v>17</v>
      </c>
      <c r="R519" s="2">
        <f t="shared" si="23"/>
        <v>277184</v>
      </c>
    </row>
    <row r="520" spans="1:19" x14ac:dyDescent="0.25">
      <c r="A520" t="s">
        <v>306</v>
      </c>
      <c r="B520" t="s">
        <v>307</v>
      </c>
      <c r="C520" t="s">
        <v>308</v>
      </c>
      <c r="D520" t="s">
        <v>17</v>
      </c>
      <c r="E520" t="s">
        <v>98</v>
      </c>
      <c r="F520" t="s">
        <v>19</v>
      </c>
      <c r="G520" t="s">
        <v>37</v>
      </c>
      <c r="H520">
        <v>148</v>
      </c>
      <c r="I520" t="s">
        <v>17</v>
      </c>
      <c r="J520">
        <v>148</v>
      </c>
      <c r="K520" s="2">
        <f>J520*6192</f>
        <v>916416</v>
      </c>
      <c r="L520" t="s">
        <v>17</v>
      </c>
      <c r="N520" t="s">
        <v>17</v>
      </c>
      <c r="P520" t="s">
        <v>17</v>
      </c>
      <c r="R520" s="2">
        <f t="shared" si="23"/>
        <v>916416</v>
      </c>
    </row>
    <row r="521" spans="1:19" x14ac:dyDescent="0.25">
      <c r="A521" t="s">
        <v>306</v>
      </c>
      <c r="B521" t="s">
        <v>307</v>
      </c>
      <c r="C521" t="s">
        <v>308</v>
      </c>
      <c r="D521" t="s">
        <v>17</v>
      </c>
      <c r="E521" t="s">
        <v>98</v>
      </c>
      <c r="F521" t="s">
        <v>19</v>
      </c>
      <c r="G521" t="s">
        <v>66</v>
      </c>
      <c r="H521">
        <v>1</v>
      </c>
      <c r="I521" t="s">
        <v>17</v>
      </c>
      <c r="J521">
        <v>1</v>
      </c>
      <c r="K521" s="2">
        <f>J521*6984</f>
        <v>6984</v>
      </c>
      <c r="L521" t="s">
        <v>17</v>
      </c>
      <c r="N521" t="s">
        <v>17</v>
      </c>
      <c r="P521" t="s">
        <v>17</v>
      </c>
      <c r="R521" s="2">
        <f t="shared" si="23"/>
        <v>6984</v>
      </c>
    </row>
    <row r="522" spans="1:19" x14ac:dyDescent="0.25">
      <c r="A522" t="s">
        <v>306</v>
      </c>
      <c r="B522" t="s">
        <v>307</v>
      </c>
      <c r="C522" t="s">
        <v>308</v>
      </c>
      <c r="D522" t="s">
        <v>17</v>
      </c>
      <c r="E522" t="s">
        <v>98</v>
      </c>
      <c r="F522" t="s">
        <v>19</v>
      </c>
      <c r="G522" t="s">
        <v>43</v>
      </c>
      <c r="H522">
        <v>1</v>
      </c>
      <c r="I522" t="s">
        <v>17</v>
      </c>
      <c r="J522">
        <v>1</v>
      </c>
      <c r="K522" s="2">
        <f>J522*9153</f>
        <v>9153</v>
      </c>
      <c r="L522" t="s">
        <v>17</v>
      </c>
      <c r="N522" t="s">
        <v>17</v>
      </c>
      <c r="P522" t="s">
        <v>17</v>
      </c>
      <c r="R522" s="2">
        <f t="shared" si="23"/>
        <v>9153</v>
      </c>
    </row>
    <row r="523" spans="1:19" x14ac:dyDescent="0.25">
      <c r="A523" t="s">
        <v>306</v>
      </c>
      <c r="B523" t="s">
        <v>307</v>
      </c>
      <c r="C523" t="s">
        <v>308</v>
      </c>
      <c r="D523" t="s">
        <v>17</v>
      </c>
      <c r="E523" t="s">
        <v>98</v>
      </c>
      <c r="F523" t="s">
        <v>19</v>
      </c>
      <c r="G523" t="s">
        <v>41</v>
      </c>
      <c r="H523">
        <v>169</v>
      </c>
      <c r="I523" t="s">
        <v>17</v>
      </c>
      <c r="J523">
        <v>169</v>
      </c>
      <c r="K523" s="2">
        <f>J523*4895</f>
        <v>827255</v>
      </c>
      <c r="L523" t="s">
        <v>17</v>
      </c>
      <c r="N523" t="s">
        <v>17</v>
      </c>
      <c r="P523" t="s">
        <v>17</v>
      </c>
      <c r="R523" s="2">
        <f t="shared" si="23"/>
        <v>827255</v>
      </c>
    </row>
    <row r="524" spans="1:19" s="3" customFormat="1" x14ac:dyDescent="0.25">
      <c r="K524" s="3">
        <f>SUM(K519:K523)</f>
        <v>2036992</v>
      </c>
      <c r="R524" s="3">
        <f t="shared" si="23"/>
        <v>2036992</v>
      </c>
      <c r="S524" s="3">
        <f>K524</f>
        <v>2036992</v>
      </c>
    </row>
    <row r="525" spans="1:19" x14ac:dyDescent="0.25">
      <c r="A525" t="s">
        <v>309</v>
      </c>
      <c r="B525" t="s">
        <v>310</v>
      </c>
      <c r="C525" t="s">
        <v>311</v>
      </c>
      <c r="D525" t="s">
        <v>154</v>
      </c>
      <c r="E525" t="s">
        <v>98</v>
      </c>
      <c r="F525" t="s">
        <v>19</v>
      </c>
      <c r="G525" t="s">
        <v>47</v>
      </c>
      <c r="H525">
        <v>66</v>
      </c>
      <c r="I525" t="s">
        <v>17</v>
      </c>
      <c r="J525">
        <v>66</v>
      </c>
      <c r="K525" s="2">
        <f>J525*3904</f>
        <v>257664</v>
      </c>
      <c r="L525" t="s">
        <v>17</v>
      </c>
      <c r="N525" t="s">
        <v>17</v>
      </c>
      <c r="P525" t="s">
        <v>17</v>
      </c>
      <c r="R525" s="2">
        <f t="shared" si="23"/>
        <v>257664</v>
      </c>
    </row>
    <row r="526" spans="1:19" x14ac:dyDescent="0.25">
      <c r="A526" t="s">
        <v>309</v>
      </c>
      <c r="B526" t="s">
        <v>310</v>
      </c>
      <c r="C526" t="s">
        <v>311</v>
      </c>
      <c r="D526" t="s">
        <v>154</v>
      </c>
      <c r="E526" t="s">
        <v>98</v>
      </c>
      <c r="F526" t="s">
        <v>19</v>
      </c>
      <c r="G526" t="s">
        <v>37</v>
      </c>
      <c r="H526">
        <v>115</v>
      </c>
      <c r="I526" t="s">
        <v>17</v>
      </c>
      <c r="J526">
        <v>115</v>
      </c>
      <c r="K526" s="2">
        <f>J526*6192</f>
        <v>712080</v>
      </c>
      <c r="L526" t="s">
        <v>17</v>
      </c>
      <c r="N526" t="s">
        <v>17</v>
      </c>
      <c r="P526" t="s">
        <v>17</v>
      </c>
      <c r="R526" s="2">
        <f t="shared" si="23"/>
        <v>712080</v>
      </c>
    </row>
    <row r="527" spans="1:19" x14ac:dyDescent="0.25">
      <c r="A527" t="s">
        <v>309</v>
      </c>
      <c r="B527" t="s">
        <v>310</v>
      </c>
      <c r="C527" t="s">
        <v>311</v>
      </c>
      <c r="D527" t="s">
        <v>154</v>
      </c>
      <c r="E527" t="s">
        <v>98</v>
      </c>
      <c r="F527" t="s">
        <v>19</v>
      </c>
      <c r="G527" t="s">
        <v>41</v>
      </c>
      <c r="H527">
        <v>124</v>
      </c>
      <c r="I527" t="s">
        <v>17</v>
      </c>
      <c r="J527">
        <v>124</v>
      </c>
      <c r="K527" s="2">
        <f>J527*4895</f>
        <v>606980</v>
      </c>
      <c r="L527" t="s">
        <v>17</v>
      </c>
      <c r="N527" t="s">
        <v>17</v>
      </c>
      <c r="P527" t="s">
        <v>17</v>
      </c>
      <c r="R527" s="2">
        <f t="shared" si="23"/>
        <v>606980</v>
      </c>
    </row>
    <row r="528" spans="1:19" s="3" customFormat="1" x14ac:dyDescent="0.25">
      <c r="K528" s="3">
        <f>SUM(K525:K527)</f>
        <v>1576724</v>
      </c>
      <c r="R528" s="3">
        <f t="shared" si="23"/>
        <v>1576724</v>
      </c>
      <c r="S528" s="3">
        <f>K528</f>
        <v>1576724</v>
      </c>
    </row>
    <row r="529" spans="1:19" x14ac:dyDescent="0.25">
      <c r="A529" t="s">
        <v>312</v>
      </c>
      <c r="B529" t="s">
        <v>313</v>
      </c>
      <c r="C529" t="s">
        <v>314</v>
      </c>
      <c r="D529" t="s">
        <v>17</v>
      </c>
      <c r="E529" t="s">
        <v>18</v>
      </c>
      <c r="F529" t="s">
        <v>19</v>
      </c>
      <c r="G529" t="s">
        <v>48</v>
      </c>
      <c r="H529" t="s">
        <v>17</v>
      </c>
      <c r="I529">
        <v>213</v>
      </c>
      <c r="J529" t="s">
        <v>17</v>
      </c>
      <c r="L529">
        <v>213</v>
      </c>
      <c r="M529" s="2">
        <f>L529*6547</f>
        <v>1394511</v>
      </c>
      <c r="N529" t="s">
        <v>17</v>
      </c>
      <c r="P529" t="s">
        <v>17</v>
      </c>
      <c r="R529" s="2">
        <f t="shared" si="23"/>
        <v>1394511</v>
      </c>
    </row>
    <row r="530" spans="1:19" x14ac:dyDescent="0.25">
      <c r="A530" t="s">
        <v>312</v>
      </c>
      <c r="B530" t="s">
        <v>313</v>
      </c>
      <c r="C530" t="s">
        <v>314</v>
      </c>
      <c r="D530" t="s">
        <v>17</v>
      </c>
      <c r="E530" t="s">
        <v>18</v>
      </c>
      <c r="F530" t="s">
        <v>19</v>
      </c>
      <c r="G530" t="s">
        <v>41</v>
      </c>
      <c r="H530" t="s">
        <v>17</v>
      </c>
      <c r="I530">
        <v>465</v>
      </c>
      <c r="J530" t="s">
        <v>17</v>
      </c>
      <c r="L530">
        <v>465</v>
      </c>
      <c r="M530" s="2">
        <f>L530*4108</f>
        <v>1910220</v>
      </c>
      <c r="N530" t="s">
        <v>17</v>
      </c>
      <c r="P530" t="s">
        <v>17</v>
      </c>
      <c r="R530" s="2">
        <f t="shared" si="23"/>
        <v>1910220</v>
      </c>
    </row>
    <row r="531" spans="1:19" x14ac:dyDescent="0.25">
      <c r="A531" t="s">
        <v>312</v>
      </c>
      <c r="B531" t="s">
        <v>313</v>
      </c>
      <c r="C531" t="s">
        <v>314</v>
      </c>
      <c r="D531" t="s">
        <v>17</v>
      </c>
      <c r="E531" t="s">
        <v>18</v>
      </c>
      <c r="F531" t="s">
        <v>19</v>
      </c>
      <c r="G531" t="s">
        <v>43</v>
      </c>
      <c r="H531" t="s">
        <v>17</v>
      </c>
      <c r="I531">
        <v>7</v>
      </c>
      <c r="J531" t="s">
        <v>17</v>
      </c>
      <c r="L531">
        <v>7</v>
      </c>
      <c r="M531" s="2">
        <f>L531*9153</f>
        <v>64071</v>
      </c>
      <c r="N531" t="s">
        <v>17</v>
      </c>
      <c r="P531" t="s">
        <v>17</v>
      </c>
      <c r="R531" s="2">
        <f t="shared" si="23"/>
        <v>64071</v>
      </c>
    </row>
    <row r="532" spans="1:19" x14ac:dyDescent="0.25">
      <c r="A532" t="s">
        <v>312</v>
      </c>
      <c r="B532" t="s">
        <v>313</v>
      </c>
      <c r="C532" t="s">
        <v>314</v>
      </c>
      <c r="D532" t="s">
        <v>17</v>
      </c>
      <c r="E532" t="s">
        <v>18</v>
      </c>
      <c r="F532" t="s">
        <v>19</v>
      </c>
      <c r="G532" t="s">
        <v>37</v>
      </c>
      <c r="H532" t="s">
        <v>17</v>
      </c>
      <c r="I532">
        <v>251</v>
      </c>
      <c r="J532" t="s">
        <v>17</v>
      </c>
      <c r="L532">
        <v>251</v>
      </c>
      <c r="M532" s="2">
        <f>L532*5384</f>
        <v>1351384</v>
      </c>
      <c r="N532" t="s">
        <v>17</v>
      </c>
      <c r="P532" t="s">
        <v>17</v>
      </c>
      <c r="R532" s="2">
        <f t="shared" si="23"/>
        <v>1351384</v>
      </c>
    </row>
    <row r="533" spans="1:19" x14ac:dyDescent="0.25">
      <c r="A533" t="s">
        <v>312</v>
      </c>
      <c r="B533" t="s">
        <v>313</v>
      </c>
      <c r="C533" t="s">
        <v>314</v>
      </c>
      <c r="D533" t="s">
        <v>17</v>
      </c>
      <c r="E533" t="s">
        <v>18</v>
      </c>
      <c r="F533" t="s">
        <v>19</v>
      </c>
      <c r="G533" t="s">
        <v>66</v>
      </c>
      <c r="H533" t="s">
        <v>17</v>
      </c>
      <c r="I533">
        <v>7</v>
      </c>
      <c r="J533" t="s">
        <v>17</v>
      </c>
      <c r="L533">
        <v>7</v>
      </c>
      <c r="M533" s="2">
        <f>L533*6984</f>
        <v>48888</v>
      </c>
      <c r="N533" t="s">
        <v>17</v>
      </c>
      <c r="P533" t="s">
        <v>17</v>
      </c>
      <c r="R533" s="2">
        <f t="shared" si="23"/>
        <v>48888</v>
      </c>
    </row>
    <row r="534" spans="1:19" s="3" customFormat="1" x14ac:dyDescent="0.25">
      <c r="M534" s="3">
        <f>SUM(M529:M533)</f>
        <v>4769074</v>
      </c>
      <c r="R534" s="3">
        <f t="shared" si="23"/>
        <v>4769074</v>
      </c>
      <c r="S534" s="3">
        <f>M534</f>
        <v>4769074</v>
      </c>
    </row>
    <row r="535" spans="1:19" x14ac:dyDescent="0.25">
      <c r="A535" t="s">
        <v>315</v>
      </c>
      <c r="B535" t="s">
        <v>316</v>
      </c>
      <c r="C535" t="s">
        <v>317</v>
      </c>
      <c r="D535" t="s">
        <v>154</v>
      </c>
      <c r="E535" t="s">
        <v>98</v>
      </c>
      <c r="F535" t="s">
        <v>19</v>
      </c>
      <c r="G535" t="s">
        <v>47</v>
      </c>
      <c r="H535">
        <v>89</v>
      </c>
      <c r="I535" t="s">
        <v>17</v>
      </c>
      <c r="J535">
        <v>89</v>
      </c>
      <c r="K535" s="2">
        <f>J535*3904</f>
        <v>347456</v>
      </c>
      <c r="L535" t="s">
        <v>17</v>
      </c>
      <c r="N535" t="s">
        <v>17</v>
      </c>
      <c r="P535" t="s">
        <v>17</v>
      </c>
      <c r="R535" s="2">
        <f t="shared" si="23"/>
        <v>347456</v>
      </c>
    </row>
    <row r="536" spans="1:19" x14ac:dyDescent="0.25">
      <c r="A536" t="s">
        <v>315</v>
      </c>
      <c r="B536" t="s">
        <v>316</v>
      </c>
      <c r="C536" t="s">
        <v>317</v>
      </c>
      <c r="D536" t="s">
        <v>154</v>
      </c>
      <c r="E536" t="s">
        <v>98</v>
      </c>
      <c r="F536" t="s">
        <v>19</v>
      </c>
      <c r="G536" t="s">
        <v>41</v>
      </c>
      <c r="H536">
        <v>233</v>
      </c>
      <c r="I536" t="s">
        <v>17</v>
      </c>
      <c r="J536">
        <v>100</v>
      </c>
      <c r="K536" s="2">
        <f>J536*4895</f>
        <v>489500</v>
      </c>
      <c r="L536" t="s">
        <v>17</v>
      </c>
      <c r="N536">
        <v>133</v>
      </c>
      <c r="O536" s="2">
        <f>N536*5728</f>
        <v>761824</v>
      </c>
      <c r="P536" t="s">
        <v>17</v>
      </c>
      <c r="R536" s="2">
        <f t="shared" si="23"/>
        <v>1251324</v>
      </c>
    </row>
    <row r="537" spans="1:19" x14ac:dyDescent="0.25">
      <c r="A537" t="s">
        <v>315</v>
      </c>
      <c r="B537" t="s">
        <v>316</v>
      </c>
      <c r="C537" t="s">
        <v>317</v>
      </c>
      <c r="D537" t="s">
        <v>154</v>
      </c>
      <c r="E537" t="s">
        <v>98</v>
      </c>
      <c r="F537" t="s">
        <v>19</v>
      </c>
      <c r="G537" t="s">
        <v>37</v>
      </c>
      <c r="H537">
        <v>180</v>
      </c>
      <c r="I537" t="s">
        <v>17</v>
      </c>
      <c r="J537">
        <v>180</v>
      </c>
      <c r="K537" s="2">
        <f>J537*6192</f>
        <v>1114560</v>
      </c>
      <c r="L537" t="s">
        <v>17</v>
      </c>
      <c r="N537" t="s">
        <v>17</v>
      </c>
      <c r="P537" t="s">
        <v>17</v>
      </c>
      <c r="R537" s="2">
        <f t="shared" si="23"/>
        <v>1114560</v>
      </c>
    </row>
    <row r="538" spans="1:19" s="3" customFormat="1" x14ac:dyDescent="0.25">
      <c r="K538" s="3">
        <f>SUM(K535:K537)</f>
        <v>1951516</v>
      </c>
      <c r="O538" s="3">
        <f>O536</f>
        <v>761824</v>
      </c>
      <c r="R538" s="3">
        <f t="shared" si="23"/>
        <v>2713340</v>
      </c>
      <c r="S538" s="3">
        <f>K538+O538</f>
        <v>2713340</v>
      </c>
    </row>
    <row r="539" spans="1:19" x14ac:dyDescent="0.25">
      <c r="A539" t="s">
        <v>318</v>
      </c>
      <c r="B539" t="s">
        <v>319</v>
      </c>
      <c r="C539" t="s">
        <v>320</v>
      </c>
      <c r="D539" t="s">
        <v>17</v>
      </c>
      <c r="E539" t="s">
        <v>98</v>
      </c>
      <c r="F539" t="s">
        <v>19</v>
      </c>
      <c r="G539" t="s">
        <v>47</v>
      </c>
      <c r="H539">
        <v>119</v>
      </c>
      <c r="I539" t="s">
        <v>17</v>
      </c>
      <c r="J539">
        <v>119</v>
      </c>
      <c r="K539" s="2">
        <f>J539*3904</f>
        <v>464576</v>
      </c>
      <c r="L539" t="s">
        <v>17</v>
      </c>
      <c r="N539" t="s">
        <v>17</v>
      </c>
      <c r="P539" t="s">
        <v>17</v>
      </c>
      <c r="R539" s="2">
        <f t="shared" si="23"/>
        <v>464576</v>
      </c>
    </row>
    <row r="540" spans="1:19" x14ac:dyDescent="0.25">
      <c r="A540" t="s">
        <v>318</v>
      </c>
      <c r="B540" t="s">
        <v>319</v>
      </c>
      <c r="C540" t="s">
        <v>320</v>
      </c>
      <c r="D540" t="s">
        <v>17</v>
      </c>
      <c r="E540" t="s">
        <v>98</v>
      </c>
      <c r="F540" t="s">
        <v>19</v>
      </c>
      <c r="G540" t="s">
        <v>41</v>
      </c>
      <c r="H540">
        <v>235</v>
      </c>
      <c r="I540" t="s">
        <v>17</v>
      </c>
      <c r="J540">
        <v>224</v>
      </c>
      <c r="K540" s="2">
        <f>J540*4895</f>
        <v>1096480</v>
      </c>
      <c r="L540" t="s">
        <v>17</v>
      </c>
      <c r="N540">
        <v>11</v>
      </c>
      <c r="O540" s="2">
        <f>N540*5728</f>
        <v>63008</v>
      </c>
      <c r="P540" t="s">
        <v>17</v>
      </c>
      <c r="R540" s="2">
        <f t="shared" si="23"/>
        <v>1159488</v>
      </c>
    </row>
    <row r="541" spans="1:19" x14ac:dyDescent="0.25">
      <c r="A541" t="s">
        <v>318</v>
      </c>
      <c r="B541" t="s">
        <v>319</v>
      </c>
      <c r="C541" t="s">
        <v>320</v>
      </c>
      <c r="D541" t="s">
        <v>17</v>
      </c>
      <c r="E541" t="s">
        <v>98</v>
      </c>
      <c r="F541" t="s">
        <v>19</v>
      </c>
      <c r="G541" t="s">
        <v>37</v>
      </c>
      <c r="H541">
        <v>181</v>
      </c>
      <c r="I541" t="s">
        <v>17</v>
      </c>
      <c r="J541">
        <v>151</v>
      </c>
      <c r="K541" s="2">
        <f>J541*6192</f>
        <v>934992</v>
      </c>
      <c r="L541" t="s">
        <v>17</v>
      </c>
      <c r="N541">
        <v>30</v>
      </c>
      <c r="O541" s="2">
        <f>N541*7078</f>
        <v>212340</v>
      </c>
      <c r="P541" t="s">
        <v>17</v>
      </c>
      <c r="R541" s="2">
        <f t="shared" si="23"/>
        <v>1147332</v>
      </c>
    </row>
    <row r="542" spans="1:19" s="3" customFormat="1" x14ac:dyDescent="0.25">
      <c r="K542" s="3">
        <f>SUM(K539:K541)</f>
        <v>2496048</v>
      </c>
      <c r="O542" s="3">
        <f>SUM(O539:O541)</f>
        <v>275348</v>
      </c>
      <c r="R542" s="3">
        <f t="shared" si="23"/>
        <v>2771396</v>
      </c>
      <c r="S542" s="3">
        <f>K542+O542</f>
        <v>2771396</v>
      </c>
    </row>
    <row r="543" spans="1:19" x14ac:dyDescent="0.25">
      <c r="A543" t="s">
        <v>321</v>
      </c>
      <c r="B543" t="s">
        <v>322</v>
      </c>
      <c r="C543" t="s">
        <v>323</v>
      </c>
      <c r="D543" t="s">
        <v>154</v>
      </c>
      <c r="E543" t="s">
        <v>98</v>
      </c>
      <c r="F543" t="s">
        <v>19</v>
      </c>
      <c r="G543" t="s">
        <v>43</v>
      </c>
      <c r="H543">
        <v>2</v>
      </c>
      <c r="I543" t="s">
        <v>17</v>
      </c>
      <c r="J543">
        <v>2</v>
      </c>
      <c r="K543" s="2">
        <f>J543*9153</f>
        <v>18306</v>
      </c>
      <c r="L543" t="s">
        <v>17</v>
      </c>
      <c r="N543" t="s">
        <v>17</v>
      </c>
      <c r="P543" t="s">
        <v>17</v>
      </c>
      <c r="R543" s="2">
        <f t="shared" si="23"/>
        <v>18306</v>
      </c>
    </row>
    <row r="544" spans="1:19" x14ac:dyDescent="0.25">
      <c r="A544" t="s">
        <v>321</v>
      </c>
      <c r="B544" t="s">
        <v>322</v>
      </c>
      <c r="C544" t="s">
        <v>323</v>
      </c>
      <c r="D544" t="s">
        <v>154</v>
      </c>
      <c r="E544" t="s">
        <v>98</v>
      </c>
      <c r="F544" t="s">
        <v>19</v>
      </c>
      <c r="G544" t="s">
        <v>41</v>
      </c>
      <c r="H544">
        <v>190</v>
      </c>
      <c r="I544" t="s">
        <v>17</v>
      </c>
      <c r="J544">
        <v>190</v>
      </c>
      <c r="K544" s="2">
        <f>J544*4895</f>
        <v>930050</v>
      </c>
      <c r="L544" t="s">
        <v>17</v>
      </c>
      <c r="N544" t="s">
        <v>17</v>
      </c>
      <c r="P544" t="s">
        <v>17</v>
      </c>
      <c r="R544" s="2">
        <f t="shared" si="23"/>
        <v>930050</v>
      </c>
    </row>
    <row r="545" spans="1:19" x14ac:dyDescent="0.25">
      <c r="A545" t="s">
        <v>321</v>
      </c>
      <c r="B545" t="s">
        <v>322</v>
      </c>
      <c r="C545" t="s">
        <v>323</v>
      </c>
      <c r="D545" t="s">
        <v>154</v>
      </c>
      <c r="E545" t="s">
        <v>98</v>
      </c>
      <c r="F545" t="s">
        <v>19</v>
      </c>
      <c r="G545" t="s">
        <v>47</v>
      </c>
      <c r="H545">
        <v>88</v>
      </c>
      <c r="I545" t="s">
        <v>17</v>
      </c>
      <c r="J545">
        <v>88</v>
      </c>
      <c r="K545" s="2">
        <f>J545*3904</f>
        <v>343552</v>
      </c>
      <c r="L545" t="s">
        <v>17</v>
      </c>
      <c r="N545" t="s">
        <v>17</v>
      </c>
      <c r="P545" t="s">
        <v>17</v>
      </c>
      <c r="R545" s="2">
        <f t="shared" si="23"/>
        <v>343552</v>
      </c>
    </row>
    <row r="546" spans="1:19" x14ac:dyDescent="0.25">
      <c r="A546" t="s">
        <v>321</v>
      </c>
      <c r="B546" t="s">
        <v>322</v>
      </c>
      <c r="C546" t="s">
        <v>323</v>
      </c>
      <c r="D546" t="s">
        <v>154</v>
      </c>
      <c r="E546" t="s">
        <v>98</v>
      </c>
      <c r="F546" t="s">
        <v>19</v>
      </c>
      <c r="G546" t="s">
        <v>66</v>
      </c>
      <c r="H546">
        <v>2</v>
      </c>
      <c r="I546" t="s">
        <v>17</v>
      </c>
      <c r="J546">
        <v>2</v>
      </c>
      <c r="K546" s="2">
        <f>J546*6984</f>
        <v>13968</v>
      </c>
      <c r="L546" t="s">
        <v>17</v>
      </c>
      <c r="N546" t="s">
        <v>17</v>
      </c>
      <c r="P546" t="s">
        <v>17</v>
      </c>
      <c r="R546" s="2">
        <f t="shared" si="23"/>
        <v>13968</v>
      </c>
    </row>
    <row r="547" spans="1:19" x14ac:dyDescent="0.25">
      <c r="A547" t="s">
        <v>321</v>
      </c>
      <c r="B547" t="s">
        <v>322</v>
      </c>
      <c r="C547" t="s">
        <v>323</v>
      </c>
      <c r="D547" t="s">
        <v>154</v>
      </c>
      <c r="E547" t="s">
        <v>98</v>
      </c>
      <c r="F547" t="s">
        <v>19</v>
      </c>
      <c r="G547" t="s">
        <v>37</v>
      </c>
      <c r="H547">
        <v>165</v>
      </c>
      <c r="I547" t="s">
        <v>17</v>
      </c>
      <c r="J547">
        <v>165</v>
      </c>
      <c r="K547" s="2">
        <f>J547*6192</f>
        <v>1021680</v>
      </c>
      <c r="L547" t="s">
        <v>17</v>
      </c>
      <c r="N547" t="s">
        <v>17</v>
      </c>
      <c r="P547" t="s">
        <v>17</v>
      </c>
      <c r="R547" s="2">
        <f t="shared" si="23"/>
        <v>1021680</v>
      </c>
    </row>
    <row r="548" spans="1:19" s="3" customFormat="1" x14ac:dyDescent="0.25">
      <c r="K548" s="3">
        <f>SUM(K543:K547)</f>
        <v>2327556</v>
      </c>
      <c r="R548" s="3">
        <f t="shared" si="23"/>
        <v>2327556</v>
      </c>
      <c r="S548" s="3">
        <f>K548</f>
        <v>2327556</v>
      </c>
    </row>
    <row r="549" spans="1:19" x14ac:dyDescent="0.25">
      <c r="A549" t="s">
        <v>324</v>
      </c>
      <c r="B549" t="s">
        <v>325</v>
      </c>
      <c r="C549" t="s">
        <v>326</v>
      </c>
      <c r="D549" t="s">
        <v>154</v>
      </c>
      <c r="E549" t="s">
        <v>98</v>
      </c>
      <c r="F549" t="s">
        <v>19</v>
      </c>
      <c r="G549" t="s">
        <v>66</v>
      </c>
      <c r="H549">
        <v>1</v>
      </c>
      <c r="I549" t="s">
        <v>17</v>
      </c>
      <c r="J549">
        <v>1</v>
      </c>
      <c r="K549" s="2">
        <f>J549*6984</f>
        <v>6984</v>
      </c>
      <c r="L549" t="s">
        <v>17</v>
      </c>
      <c r="N549" t="s">
        <v>17</v>
      </c>
      <c r="P549" t="s">
        <v>17</v>
      </c>
      <c r="R549" s="2">
        <f t="shared" si="23"/>
        <v>6984</v>
      </c>
    </row>
    <row r="550" spans="1:19" x14ac:dyDescent="0.25">
      <c r="A550" t="s">
        <v>324</v>
      </c>
      <c r="B550" t="s">
        <v>325</v>
      </c>
      <c r="C550" t="s">
        <v>326</v>
      </c>
      <c r="D550" t="s">
        <v>154</v>
      </c>
      <c r="E550" t="s">
        <v>98</v>
      </c>
      <c r="F550" t="s">
        <v>19</v>
      </c>
      <c r="G550" t="s">
        <v>41</v>
      </c>
      <c r="H550">
        <v>98</v>
      </c>
      <c r="I550" t="s">
        <v>17</v>
      </c>
      <c r="J550">
        <v>98</v>
      </c>
      <c r="K550" s="2">
        <f>J550*4895</f>
        <v>479710</v>
      </c>
      <c r="L550" t="s">
        <v>17</v>
      </c>
      <c r="N550" t="s">
        <v>17</v>
      </c>
      <c r="P550" t="s">
        <v>17</v>
      </c>
      <c r="R550" s="2">
        <f t="shared" si="23"/>
        <v>479710</v>
      </c>
    </row>
    <row r="551" spans="1:19" x14ac:dyDescent="0.25">
      <c r="A551" t="s">
        <v>324</v>
      </c>
      <c r="B551" t="s">
        <v>325</v>
      </c>
      <c r="C551" t="s">
        <v>326</v>
      </c>
      <c r="D551" t="s">
        <v>154</v>
      </c>
      <c r="E551" t="s">
        <v>98</v>
      </c>
      <c r="F551" t="s">
        <v>19</v>
      </c>
      <c r="G551" t="s">
        <v>47</v>
      </c>
      <c r="H551">
        <v>44</v>
      </c>
      <c r="I551" t="s">
        <v>17</v>
      </c>
      <c r="J551">
        <v>44</v>
      </c>
      <c r="K551" s="2">
        <f>J551*3904</f>
        <v>171776</v>
      </c>
      <c r="L551" t="s">
        <v>17</v>
      </c>
      <c r="N551" t="s">
        <v>17</v>
      </c>
      <c r="P551" t="s">
        <v>17</v>
      </c>
      <c r="R551" s="2">
        <f t="shared" si="23"/>
        <v>171776</v>
      </c>
    </row>
    <row r="552" spans="1:19" x14ac:dyDescent="0.25">
      <c r="A552" t="s">
        <v>324</v>
      </c>
      <c r="B552" t="s">
        <v>325</v>
      </c>
      <c r="C552" t="s">
        <v>326</v>
      </c>
      <c r="D552" t="s">
        <v>154</v>
      </c>
      <c r="E552" t="s">
        <v>98</v>
      </c>
      <c r="F552" t="s">
        <v>19</v>
      </c>
      <c r="G552" t="s">
        <v>37</v>
      </c>
      <c r="H552">
        <v>76</v>
      </c>
      <c r="I552" t="s">
        <v>17</v>
      </c>
      <c r="J552">
        <v>76</v>
      </c>
      <c r="K552" s="2">
        <f>J552*6192</f>
        <v>470592</v>
      </c>
      <c r="L552" t="s">
        <v>17</v>
      </c>
      <c r="N552" t="s">
        <v>17</v>
      </c>
      <c r="P552" t="s">
        <v>17</v>
      </c>
      <c r="R552" s="2">
        <f t="shared" si="23"/>
        <v>470592</v>
      </c>
    </row>
    <row r="553" spans="1:19" x14ac:dyDescent="0.25">
      <c r="A553" t="s">
        <v>324</v>
      </c>
      <c r="B553" t="s">
        <v>325</v>
      </c>
      <c r="C553" t="s">
        <v>326</v>
      </c>
      <c r="D553" t="s">
        <v>154</v>
      </c>
      <c r="E553" t="s">
        <v>98</v>
      </c>
      <c r="F553" t="s">
        <v>19</v>
      </c>
      <c r="G553" t="s">
        <v>43</v>
      </c>
      <c r="H553">
        <v>3</v>
      </c>
      <c r="I553" t="s">
        <v>17</v>
      </c>
      <c r="J553">
        <v>3</v>
      </c>
      <c r="K553" s="2">
        <f>J553*9153</f>
        <v>27459</v>
      </c>
      <c r="L553" t="s">
        <v>17</v>
      </c>
      <c r="N553" t="s">
        <v>17</v>
      </c>
      <c r="P553" t="s">
        <v>17</v>
      </c>
      <c r="R553" s="2">
        <f t="shared" si="23"/>
        <v>27459</v>
      </c>
    </row>
    <row r="554" spans="1:19" s="3" customFormat="1" x14ac:dyDescent="0.25">
      <c r="K554" s="3">
        <f>SUM(K549:K553)</f>
        <v>1156521</v>
      </c>
      <c r="R554" s="3">
        <f t="shared" si="23"/>
        <v>1156521</v>
      </c>
      <c r="S554" s="3">
        <f>K554</f>
        <v>1156521</v>
      </c>
    </row>
    <row r="555" spans="1:19" x14ac:dyDescent="0.25">
      <c r="A555" t="s">
        <v>327</v>
      </c>
      <c r="B555" t="s">
        <v>328</v>
      </c>
      <c r="C555" t="s">
        <v>329</v>
      </c>
      <c r="D555" t="s">
        <v>17</v>
      </c>
      <c r="E555" t="s">
        <v>98</v>
      </c>
      <c r="F555" t="s">
        <v>19</v>
      </c>
      <c r="G555" t="s">
        <v>37</v>
      </c>
      <c r="H555">
        <v>126</v>
      </c>
      <c r="I555" t="s">
        <v>17</v>
      </c>
      <c r="J555">
        <v>126</v>
      </c>
      <c r="K555" s="2">
        <f>J555*6192</f>
        <v>780192</v>
      </c>
      <c r="L555" t="s">
        <v>17</v>
      </c>
      <c r="N555" t="s">
        <v>17</v>
      </c>
      <c r="P555" t="s">
        <v>17</v>
      </c>
      <c r="R555" s="2">
        <f t="shared" si="23"/>
        <v>780192</v>
      </c>
    </row>
    <row r="556" spans="1:19" x14ac:dyDescent="0.25">
      <c r="A556" t="s">
        <v>327</v>
      </c>
      <c r="B556" t="s">
        <v>328</v>
      </c>
      <c r="C556" t="s">
        <v>329</v>
      </c>
      <c r="D556" t="s">
        <v>17</v>
      </c>
      <c r="E556" t="s">
        <v>98</v>
      </c>
      <c r="F556" t="s">
        <v>19</v>
      </c>
      <c r="G556" t="s">
        <v>47</v>
      </c>
      <c r="H556">
        <v>99</v>
      </c>
      <c r="I556" t="s">
        <v>17</v>
      </c>
      <c r="J556">
        <v>99</v>
      </c>
      <c r="K556" s="2">
        <f>J556*3904</f>
        <v>386496</v>
      </c>
      <c r="L556" t="s">
        <v>17</v>
      </c>
      <c r="N556" t="s">
        <v>17</v>
      </c>
      <c r="P556" t="s">
        <v>17</v>
      </c>
      <c r="R556" s="2">
        <f t="shared" si="23"/>
        <v>386496</v>
      </c>
    </row>
    <row r="557" spans="1:19" x14ac:dyDescent="0.25">
      <c r="A557" t="s">
        <v>327</v>
      </c>
      <c r="B557" t="s">
        <v>328</v>
      </c>
      <c r="C557" t="s">
        <v>329</v>
      </c>
      <c r="D557" t="s">
        <v>17</v>
      </c>
      <c r="E557" t="s">
        <v>98</v>
      </c>
      <c r="F557" t="s">
        <v>19</v>
      </c>
      <c r="G557" t="s">
        <v>41</v>
      </c>
      <c r="H557">
        <v>152</v>
      </c>
      <c r="I557" t="s">
        <v>17</v>
      </c>
      <c r="J557">
        <v>152</v>
      </c>
      <c r="K557" s="2">
        <f>J557*4895</f>
        <v>744040</v>
      </c>
      <c r="L557" t="s">
        <v>17</v>
      </c>
      <c r="N557" t="s">
        <v>17</v>
      </c>
      <c r="P557" t="s">
        <v>17</v>
      </c>
      <c r="R557" s="2">
        <f t="shared" si="23"/>
        <v>744040</v>
      </c>
    </row>
    <row r="558" spans="1:19" x14ac:dyDescent="0.25">
      <c r="A558" t="s">
        <v>327</v>
      </c>
      <c r="B558" t="s">
        <v>328</v>
      </c>
      <c r="C558" t="s">
        <v>329</v>
      </c>
      <c r="D558" t="s">
        <v>17</v>
      </c>
      <c r="E558" t="s">
        <v>98</v>
      </c>
      <c r="F558" t="s">
        <v>19</v>
      </c>
      <c r="G558" t="s">
        <v>66</v>
      </c>
      <c r="H558">
        <v>4</v>
      </c>
      <c r="I558" t="s">
        <v>17</v>
      </c>
      <c r="J558">
        <v>4</v>
      </c>
      <c r="K558" s="2">
        <f>J558*6984</f>
        <v>27936</v>
      </c>
      <c r="L558" t="s">
        <v>17</v>
      </c>
      <c r="N558" t="s">
        <v>17</v>
      </c>
      <c r="P558" t="s">
        <v>17</v>
      </c>
      <c r="R558" s="2">
        <f t="shared" si="23"/>
        <v>27936</v>
      </c>
    </row>
    <row r="559" spans="1:19" s="3" customFormat="1" x14ac:dyDescent="0.25">
      <c r="K559" s="3">
        <f>SUM(K555:K558)</f>
        <v>1938664</v>
      </c>
      <c r="R559" s="3">
        <f t="shared" si="23"/>
        <v>1938664</v>
      </c>
      <c r="S559" s="3">
        <f>K559</f>
        <v>1938664</v>
      </c>
    </row>
    <row r="560" spans="1:19" x14ac:dyDescent="0.25">
      <c r="A560" t="s">
        <v>330</v>
      </c>
      <c r="B560" t="s">
        <v>331</v>
      </c>
      <c r="C560" t="s">
        <v>332</v>
      </c>
      <c r="D560" t="s">
        <v>154</v>
      </c>
      <c r="E560" t="s">
        <v>18</v>
      </c>
      <c r="F560" t="s">
        <v>19</v>
      </c>
      <c r="G560" t="s">
        <v>24</v>
      </c>
      <c r="H560" t="s">
        <v>17</v>
      </c>
      <c r="I560">
        <v>989</v>
      </c>
      <c r="J560" t="s">
        <v>17</v>
      </c>
      <c r="L560">
        <v>881</v>
      </c>
      <c r="N560" t="s">
        <v>17</v>
      </c>
      <c r="P560">
        <v>108</v>
      </c>
      <c r="R560" s="2">
        <f t="shared" si="23"/>
        <v>0</v>
      </c>
    </row>
    <row r="561" spans="1:19" x14ac:dyDescent="0.25">
      <c r="A561" t="s">
        <v>330</v>
      </c>
      <c r="B561" t="s">
        <v>331</v>
      </c>
      <c r="C561" t="s">
        <v>332</v>
      </c>
      <c r="D561" t="s">
        <v>154</v>
      </c>
      <c r="E561" t="s">
        <v>18</v>
      </c>
      <c r="F561" t="s">
        <v>19</v>
      </c>
      <c r="G561" t="s">
        <v>37</v>
      </c>
      <c r="H561" t="s">
        <v>17</v>
      </c>
      <c r="I561">
        <v>301</v>
      </c>
      <c r="J561" t="s">
        <v>17</v>
      </c>
      <c r="L561">
        <v>262</v>
      </c>
      <c r="M561" s="2">
        <f>L561*5384</f>
        <v>1410608</v>
      </c>
      <c r="N561" t="s">
        <v>17</v>
      </c>
      <c r="P561">
        <v>39</v>
      </c>
      <c r="Q561" s="2">
        <f>P561*6154</f>
        <v>240006</v>
      </c>
      <c r="R561" s="2">
        <f t="shared" si="23"/>
        <v>1650614</v>
      </c>
    </row>
    <row r="562" spans="1:19" x14ac:dyDescent="0.25">
      <c r="A562" t="s">
        <v>330</v>
      </c>
      <c r="B562" t="s">
        <v>331</v>
      </c>
      <c r="C562" t="s">
        <v>332</v>
      </c>
      <c r="D562" t="s">
        <v>154</v>
      </c>
      <c r="E562" t="s">
        <v>18</v>
      </c>
      <c r="F562" t="s">
        <v>19</v>
      </c>
      <c r="G562" t="s">
        <v>47</v>
      </c>
      <c r="H562" t="s">
        <v>17</v>
      </c>
      <c r="I562">
        <v>74</v>
      </c>
      <c r="J562" t="s">
        <v>17</v>
      </c>
      <c r="L562">
        <v>74</v>
      </c>
      <c r="M562" s="2">
        <f>L562*3570</f>
        <v>264180</v>
      </c>
      <c r="N562" t="s">
        <v>17</v>
      </c>
      <c r="P562" t="s">
        <v>17</v>
      </c>
      <c r="R562" s="2">
        <f t="shared" si="23"/>
        <v>264180</v>
      </c>
    </row>
    <row r="563" spans="1:19" x14ac:dyDescent="0.25">
      <c r="A563" t="s">
        <v>330</v>
      </c>
      <c r="B563" t="s">
        <v>331</v>
      </c>
      <c r="C563" t="s">
        <v>332</v>
      </c>
      <c r="D563" t="s">
        <v>154</v>
      </c>
      <c r="E563" t="s">
        <v>18</v>
      </c>
      <c r="F563" t="s">
        <v>19</v>
      </c>
      <c r="G563" t="s">
        <v>41</v>
      </c>
      <c r="H563" t="s">
        <v>17</v>
      </c>
      <c r="I563">
        <v>400</v>
      </c>
      <c r="J563" t="s">
        <v>17</v>
      </c>
      <c r="L563">
        <v>331</v>
      </c>
      <c r="M563" s="2">
        <f>L563*4108</f>
        <v>1359748</v>
      </c>
      <c r="N563" t="s">
        <v>17</v>
      </c>
      <c r="P563">
        <v>69</v>
      </c>
      <c r="Q563" s="2">
        <f>P563*4807</f>
        <v>331683</v>
      </c>
      <c r="R563" s="2">
        <f t="shared" si="23"/>
        <v>1691431</v>
      </c>
    </row>
    <row r="564" spans="1:19" x14ac:dyDescent="0.25">
      <c r="A564" t="s">
        <v>330</v>
      </c>
      <c r="B564" t="s">
        <v>331</v>
      </c>
      <c r="C564" t="s">
        <v>332</v>
      </c>
      <c r="D564" t="s">
        <v>154</v>
      </c>
      <c r="E564" t="s">
        <v>18</v>
      </c>
      <c r="F564" t="s">
        <v>19</v>
      </c>
      <c r="G564" t="s">
        <v>66</v>
      </c>
      <c r="H564" t="s">
        <v>17</v>
      </c>
      <c r="I564">
        <v>1</v>
      </c>
      <c r="J564" t="s">
        <v>17</v>
      </c>
      <c r="L564">
        <v>1</v>
      </c>
      <c r="M564" s="2">
        <f>L564*6984</f>
        <v>6984</v>
      </c>
      <c r="N564" t="s">
        <v>17</v>
      </c>
      <c r="P564" t="s">
        <v>17</v>
      </c>
      <c r="R564" s="2">
        <f t="shared" si="23"/>
        <v>6984</v>
      </c>
    </row>
    <row r="565" spans="1:19" x14ac:dyDescent="0.25">
      <c r="A565" t="s">
        <v>330</v>
      </c>
      <c r="B565" t="s">
        <v>331</v>
      </c>
      <c r="C565" t="s">
        <v>332</v>
      </c>
      <c r="D565" t="s">
        <v>154</v>
      </c>
      <c r="E565" t="s">
        <v>18</v>
      </c>
      <c r="F565" t="s">
        <v>19</v>
      </c>
      <c r="G565" t="s">
        <v>48</v>
      </c>
      <c r="H565" t="s">
        <v>17</v>
      </c>
      <c r="I565">
        <v>212</v>
      </c>
      <c r="J565" t="s">
        <v>17</v>
      </c>
      <c r="L565">
        <v>212</v>
      </c>
      <c r="M565" s="2">
        <f>L565*6547</f>
        <v>1387964</v>
      </c>
      <c r="N565" t="s">
        <v>17</v>
      </c>
      <c r="P565" t="s">
        <v>17</v>
      </c>
      <c r="R565" s="2">
        <f t="shared" si="23"/>
        <v>1387964</v>
      </c>
    </row>
    <row r="566" spans="1:19" x14ac:dyDescent="0.25">
      <c r="A566" t="s">
        <v>330</v>
      </c>
      <c r="B566" t="s">
        <v>331</v>
      </c>
      <c r="C566" t="s">
        <v>332</v>
      </c>
      <c r="D566" t="s">
        <v>154</v>
      </c>
      <c r="E566" t="s">
        <v>18</v>
      </c>
      <c r="F566" t="s">
        <v>19</v>
      </c>
      <c r="G566" t="s">
        <v>43</v>
      </c>
      <c r="H566" t="s">
        <v>17</v>
      </c>
      <c r="I566">
        <v>1</v>
      </c>
      <c r="J566" t="s">
        <v>17</v>
      </c>
      <c r="L566">
        <v>1</v>
      </c>
      <c r="M566" s="2">
        <f>L566*9153</f>
        <v>9153</v>
      </c>
      <c r="N566" t="s">
        <v>17</v>
      </c>
      <c r="P566" t="s">
        <v>17</v>
      </c>
      <c r="Q566">
        <v>0</v>
      </c>
      <c r="R566" s="2">
        <f t="shared" si="23"/>
        <v>9153</v>
      </c>
    </row>
    <row r="567" spans="1:19" s="3" customFormat="1" x14ac:dyDescent="0.25">
      <c r="M567" s="3">
        <f>SUM(M555:M566)</f>
        <v>4438637</v>
      </c>
      <c r="Q567" s="3">
        <f>SUM(Q555:Q566)</f>
        <v>571689</v>
      </c>
      <c r="R567" s="3">
        <f t="shared" si="23"/>
        <v>5010326</v>
      </c>
      <c r="S567" s="3">
        <f>M567+Q567</f>
        <v>5010326</v>
      </c>
    </row>
    <row r="568" spans="1:19" x14ac:dyDescent="0.25">
      <c r="A568" t="s">
        <v>333</v>
      </c>
      <c r="B568" t="s">
        <v>334</v>
      </c>
      <c r="C568" t="s">
        <v>335</v>
      </c>
      <c r="D568" t="s">
        <v>154</v>
      </c>
      <c r="E568" t="s">
        <v>98</v>
      </c>
      <c r="F568" t="s">
        <v>19</v>
      </c>
      <c r="G568" t="s">
        <v>66</v>
      </c>
      <c r="H568">
        <v>2</v>
      </c>
      <c r="I568" t="s">
        <v>17</v>
      </c>
      <c r="J568">
        <v>2</v>
      </c>
      <c r="K568" s="2">
        <f>J568*6984</f>
        <v>13968</v>
      </c>
      <c r="L568" t="s">
        <v>17</v>
      </c>
      <c r="N568" t="s">
        <v>17</v>
      </c>
      <c r="P568" t="s">
        <v>17</v>
      </c>
      <c r="R568" s="2">
        <f t="shared" si="23"/>
        <v>13968</v>
      </c>
    </row>
    <row r="569" spans="1:19" x14ac:dyDescent="0.25">
      <c r="A569" t="s">
        <v>333</v>
      </c>
      <c r="B569" t="s">
        <v>334</v>
      </c>
      <c r="C569" t="s">
        <v>335</v>
      </c>
      <c r="D569" t="s">
        <v>154</v>
      </c>
      <c r="E569" t="s">
        <v>98</v>
      </c>
      <c r="F569" t="s">
        <v>19</v>
      </c>
      <c r="G569" t="s">
        <v>41</v>
      </c>
      <c r="H569">
        <v>122</v>
      </c>
      <c r="I569" t="s">
        <v>17</v>
      </c>
      <c r="J569">
        <v>122</v>
      </c>
      <c r="K569" s="2">
        <f>J569*4895</f>
        <v>597190</v>
      </c>
      <c r="L569" t="s">
        <v>17</v>
      </c>
      <c r="N569" t="s">
        <v>17</v>
      </c>
      <c r="P569" t="s">
        <v>17</v>
      </c>
      <c r="R569" s="2">
        <f t="shared" si="23"/>
        <v>597190</v>
      </c>
    </row>
    <row r="570" spans="1:19" x14ac:dyDescent="0.25">
      <c r="A570" t="s">
        <v>333</v>
      </c>
      <c r="B570" t="s">
        <v>334</v>
      </c>
      <c r="C570" t="s">
        <v>335</v>
      </c>
      <c r="D570" t="s">
        <v>154</v>
      </c>
      <c r="E570" t="s">
        <v>98</v>
      </c>
      <c r="F570" t="s">
        <v>19</v>
      </c>
      <c r="G570" t="s">
        <v>37</v>
      </c>
      <c r="H570">
        <v>104</v>
      </c>
      <c r="I570" t="s">
        <v>17</v>
      </c>
      <c r="J570">
        <v>104</v>
      </c>
      <c r="K570" s="2">
        <f>J570*6192</f>
        <v>643968</v>
      </c>
      <c r="L570" t="s">
        <v>17</v>
      </c>
      <c r="N570" t="s">
        <v>17</v>
      </c>
      <c r="P570" t="s">
        <v>17</v>
      </c>
      <c r="R570" s="2">
        <f t="shared" si="23"/>
        <v>643968</v>
      </c>
    </row>
    <row r="571" spans="1:19" x14ac:dyDescent="0.25">
      <c r="A571" t="s">
        <v>333</v>
      </c>
      <c r="B571" t="s">
        <v>334</v>
      </c>
      <c r="C571" t="s">
        <v>335</v>
      </c>
      <c r="D571" t="s">
        <v>154</v>
      </c>
      <c r="E571" t="s">
        <v>98</v>
      </c>
      <c r="F571" t="s">
        <v>19</v>
      </c>
      <c r="G571" t="s">
        <v>47</v>
      </c>
      <c r="H571">
        <v>58</v>
      </c>
      <c r="I571" t="s">
        <v>17</v>
      </c>
      <c r="J571">
        <v>58</v>
      </c>
      <c r="K571" s="2">
        <f>J571*3904</f>
        <v>226432</v>
      </c>
      <c r="L571" t="s">
        <v>17</v>
      </c>
      <c r="N571" t="s">
        <v>17</v>
      </c>
      <c r="P571" t="s">
        <v>17</v>
      </c>
      <c r="R571" s="2">
        <f t="shared" si="23"/>
        <v>226432</v>
      </c>
    </row>
    <row r="572" spans="1:19" x14ac:dyDescent="0.25">
      <c r="A572" t="s">
        <v>333</v>
      </c>
      <c r="B572" t="s">
        <v>334</v>
      </c>
      <c r="C572" t="s">
        <v>335</v>
      </c>
      <c r="D572" t="s">
        <v>154</v>
      </c>
      <c r="E572" t="s">
        <v>98</v>
      </c>
      <c r="F572" t="s">
        <v>19</v>
      </c>
      <c r="G572" t="s">
        <v>43</v>
      </c>
      <c r="H572">
        <v>7</v>
      </c>
      <c r="I572" t="s">
        <v>17</v>
      </c>
      <c r="J572">
        <v>7</v>
      </c>
      <c r="K572" s="2">
        <f>J572*9153</f>
        <v>64071</v>
      </c>
      <c r="L572" t="s">
        <v>17</v>
      </c>
      <c r="N572" t="s">
        <v>17</v>
      </c>
      <c r="P572" t="s">
        <v>17</v>
      </c>
      <c r="R572" s="2">
        <f t="shared" si="23"/>
        <v>64071</v>
      </c>
    </row>
    <row r="573" spans="1:19" s="3" customFormat="1" x14ac:dyDescent="0.25">
      <c r="K573" s="3">
        <f>SUM(K568:K572)</f>
        <v>1545629</v>
      </c>
      <c r="R573" s="3">
        <f t="shared" si="23"/>
        <v>1545629</v>
      </c>
      <c r="S573" s="3">
        <f>K573</f>
        <v>1545629</v>
      </c>
    </row>
    <row r="574" spans="1:19" x14ac:dyDescent="0.25">
      <c r="A574" t="s">
        <v>336</v>
      </c>
      <c r="B574" t="s">
        <v>337</v>
      </c>
      <c r="C574" t="s">
        <v>338</v>
      </c>
      <c r="D574" t="s">
        <v>154</v>
      </c>
      <c r="E574" t="s">
        <v>98</v>
      </c>
      <c r="F574" t="s">
        <v>19</v>
      </c>
      <c r="G574" t="s">
        <v>43</v>
      </c>
      <c r="H574">
        <v>3</v>
      </c>
      <c r="I574" t="s">
        <v>17</v>
      </c>
      <c r="J574">
        <v>3</v>
      </c>
      <c r="K574" s="2">
        <f>J574*9153</f>
        <v>27459</v>
      </c>
      <c r="L574" t="s">
        <v>17</v>
      </c>
      <c r="N574" t="s">
        <v>17</v>
      </c>
      <c r="P574" t="s">
        <v>17</v>
      </c>
      <c r="R574" s="2">
        <f t="shared" si="23"/>
        <v>27459</v>
      </c>
    </row>
    <row r="575" spans="1:19" x14ac:dyDescent="0.25">
      <c r="A575" t="s">
        <v>336</v>
      </c>
      <c r="B575" t="s">
        <v>337</v>
      </c>
      <c r="C575" t="s">
        <v>338</v>
      </c>
      <c r="D575" t="s">
        <v>154</v>
      </c>
      <c r="E575" t="s">
        <v>98</v>
      </c>
      <c r="F575" t="s">
        <v>19</v>
      </c>
      <c r="G575" t="s">
        <v>66</v>
      </c>
      <c r="H575">
        <v>1</v>
      </c>
      <c r="I575" t="s">
        <v>17</v>
      </c>
      <c r="J575">
        <v>1</v>
      </c>
      <c r="K575" s="2">
        <f>J575*6984</f>
        <v>6984</v>
      </c>
      <c r="L575" t="s">
        <v>17</v>
      </c>
      <c r="N575" t="s">
        <v>17</v>
      </c>
      <c r="P575" t="s">
        <v>17</v>
      </c>
      <c r="R575" s="2">
        <f t="shared" si="23"/>
        <v>6984</v>
      </c>
    </row>
    <row r="576" spans="1:19" x14ac:dyDescent="0.25">
      <c r="A576" t="s">
        <v>336</v>
      </c>
      <c r="B576" t="s">
        <v>337</v>
      </c>
      <c r="C576" t="s">
        <v>338</v>
      </c>
      <c r="D576" t="s">
        <v>154</v>
      </c>
      <c r="E576" t="s">
        <v>98</v>
      </c>
      <c r="F576" t="s">
        <v>19</v>
      </c>
      <c r="G576" t="s">
        <v>37</v>
      </c>
      <c r="H576">
        <v>78</v>
      </c>
      <c r="I576" t="s">
        <v>17</v>
      </c>
      <c r="J576">
        <v>78</v>
      </c>
      <c r="K576" s="2">
        <f>J576*6192</f>
        <v>482976</v>
      </c>
      <c r="L576" t="s">
        <v>17</v>
      </c>
      <c r="N576" t="s">
        <v>17</v>
      </c>
      <c r="P576" t="s">
        <v>17</v>
      </c>
      <c r="R576" s="2">
        <f t="shared" si="23"/>
        <v>482976</v>
      </c>
    </row>
    <row r="577" spans="1:19" x14ac:dyDescent="0.25">
      <c r="A577" t="s">
        <v>336</v>
      </c>
      <c r="B577" t="s">
        <v>337</v>
      </c>
      <c r="C577" t="s">
        <v>338</v>
      </c>
      <c r="D577" t="s">
        <v>154</v>
      </c>
      <c r="E577" t="s">
        <v>98</v>
      </c>
      <c r="F577" t="s">
        <v>19</v>
      </c>
      <c r="G577" t="s">
        <v>47</v>
      </c>
      <c r="H577">
        <v>62</v>
      </c>
      <c r="I577" t="s">
        <v>17</v>
      </c>
      <c r="J577">
        <v>62</v>
      </c>
      <c r="K577" s="2">
        <f>J577*3904</f>
        <v>242048</v>
      </c>
      <c r="L577" t="s">
        <v>17</v>
      </c>
      <c r="N577" t="s">
        <v>17</v>
      </c>
      <c r="P577" t="s">
        <v>17</v>
      </c>
      <c r="R577" s="2">
        <f t="shared" si="23"/>
        <v>242048</v>
      </c>
    </row>
    <row r="578" spans="1:19" x14ac:dyDescent="0.25">
      <c r="A578" t="s">
        <v>336</v>
      </c>
      <c r="B578" t="s">
        <v>337</v>
      </c>
      <c r="C578" t="s">
        <v>338</v>
      </c>
      <c r="D578" t="s">
        <v>154</v>
      </c>
      <c r="E578" t="s">
        <v>98</v>
      </c>
      <c r="F578" t="s">
        <v>19</v>
      </c>
      <c r="G578" t="s">
        <v>41</v>
      </c>
      <c r="H578">
        <v>91</v>
      </c>
      <c r="I578" t="s">
        <v>17</v>
      </c>
      <c r="J578">
        <v>91</v>
      </c>
      <c r="K578" s="2">
        <f>J578*4895</f>
        <v>445445</v>
      </c>
      <c r="L578" t="s">
        <v>17</v>
      </c>
      <c r="N578" t="s">
        <v>17</v>
      </c>
      <c r="P578" t="s">
        <v>17</v>
      </c>
      <c r="R578" s="2">
        <f t="shared" si="23"/>
        <v>445445</v>
      </c>
    </row>
    <row r="579" spans="1:19" s="3" customFormat="1" x14ac:dyDescent="0.25">
      <c r="K579" s="3">
        <f>SUM(K574:K578)</f>
        <v>1204912</v>
      </c>
      <c r="R579" s="3">
        <f t="shared" ref="R579:R642" si="24">K579+M579+O579+Q579</f>
        <v>1204912</v>
      </c>
      <c r="S579" s="3">
        <f>K579</f>
        <v>1204912</v>
      </c>
    </row>
    <row r="580" spans="1:19" x14ac:dyDescent="0.25">
      <c r="A580" t="s">
        <v>339</v>
      </c>
      <c r="B580" t="s">
        <v>340</v>
      </c>
      <c r="C580" t="s">
        <v>341</v>
      </c>
      <c r="D580" t="s">
        <v>17</v>
      </c>
      <c r="E580" t="s">
        <v>18</v>
      </c>
      <c r="F580" t="s">
        <v>19</v>
      </c>
      <c r="G580" t="s">
        <v>43</v>
      </c>
      <c r="H580" t="s">
        <v>17</v>
      </c>
      <c r="I580">
        <v>9</v>
      </c>
      <c r="J580" t="s">
        <v>17</v>
      </c>
      <c r="L580">
        <v>9</v>
      </c>
      <c r="M580" s="2">
        <f>L580*9153</f>
        <v>82377</v>
      </c>
      <c r="N580" t="s">
        <v>17</v>
      </c>
      <c r="P580" t="s">
        <v>17</v>
      </c>
      <c r="R580" s="2">
        <f t="shared" si="24"/>
        <v>82377</v>
      </c>
    </row>
    <row r="581" spans="1:19" x14ac:dyDescent="0.25">
      <c r="A581" t="s">
        <v>339</v>
      </c>
      <c r="B581" t="s">
        <v>340</v>
      </c>
      <c r="C581" t="s">
        <v>341</v>
      </c>
      <c r="D581" t="s">
        <v>17</v>
      </c>
      <c r="E581" t="s">
        <v>18</v>
      </c>
      <c r="F581" t="s">
        <v>19</v>
      </c>
      <c r="G581" t="s">
        <v>37</v>
      </c>
      <c r="H581" t="s">
        <v>17</v>
      </c>
      <c r="I581">
        <v>630</v>
      </c>
      <c r="J581" t="s">
        <v>17</v>
      </c>
      <c r="L581">
        <v>630</v>
      </c>
      <c r="M581" s="2">
        <f>L581*5384</f>
        <v>3391920</v>
      </c>
      <c r="N581" t="s">
        <v>17</v>
      </c>
      <c r="P581" t="s">
        <v>17</v>
      </c>
      <c r="R581" s="2">
        <f t="shared" si="24"/>
        <v>3391920</v>
      </c>
    </row>
    <row r="582" spans="1:19" x14ac:dyDescent="0.25">
      <c r="A582" t="s">
        <v>339</v>
      </c>
      <c r="B582" t="s">
        <v>340</v>
      </c>
      <c r="C582" t="s">
        <v>341</v>
      </c>
      <c r="D582" t="s">
        <v>17</v>
      </c>
      <c r="E582" t="s">
        <v>18</v>
      </c>
      <c r="F582" t="s">
        <v>19</v>
      </c>
      <c r="G582" t="s">
        <v>41</v>
      </c>
      <c r="H582" t="s">
        <v>17</v>
      </c>
      <c r="I582">
        <v>799</v>
      </c>
      <c r="J582" t="s">
        <v>17</v>
      </c>
      <c r="L582">
        <v>799</v>
      </c>
      <c r="M582" s="2">
        <f>L582*4108</f>
        <v>3282292</v>
      </c>
      <c r="N582" t="s">
        <v>17</v>
      </c>
      <c r="P582" t="s">
        <v>17</v>
      </c>
      <c r="R582" s="2">
        <f t="shared" si="24"/>
        <v>3282292</v>
      </c>
    </row>
    <row r="583" spans="1:19" x14ac:dyDescent="0.25">
      <c r="A583" t="s">
        <v>339</v>
      </c>
      <c r="B583" t="s">
        <v>340</v>
      </c>
      <c r="C583" t="s">
        <v>341</v>
      </c>
      <c r="D583" t="s">
        <v>17</v>
      </c>
      <c r="E583" t="s">
        <v>18</v>
      </c>
      <c r="F583" t="s">
        <v>19</v>
      </c>
      <c r="G583" t="s">
        <v>48</v>
      </c>
      <c r="H583" t="s">
        <v>17</v>
      </c>
      <c r="I583">
        <v>197</v>
      </c>
      <c r="J583" t="s">
        <v>17</v>
      </c>
      <c r="L583">
        <v>197</v>
      </c>
      <c r="M583" s="2">
        <f>L583*6547</f>
        <v>1289759</v>
      </c>
      <c r="N583" t="s">
        <v>17</v>
      </c>
      <c r="P583" t="s">
        <v>17</v>
      </c>
      <c r="R583" s="2">
        <f t="shared" si="24"/>
        <v>1289759</v>
      </c>
    </row>
    <row r="584" spans="1:19" x14ac:dyDescent="0.25">
      <c r="A584" t="s">
        <v>339</v>
      </c>
      <c r="B584" t="s">
        <v>340</v>
      </c>
      <c r="C584" t="s">
        <v>341</v>
      </c>
      <c r="D584" t="s">
        <v>17</v>
      </c>
      <c r="E584" t="s">
        <v>18</v>
      </c>
      <c r="F584" t="s">
        <v>19</v>
      </c>
      <c r="G584" t="s">
        <v>66</v>
      </c>
      <c r="H584" t="s">
        <v>17</v>
      </c>
      <c r="I584">
        <v>12</v>
      </c>
      <c r="J584" t="s">
        <v>17</v>
      </c>
      <c r="L584">
        <v>12</v>
      </c>
      <c r="M584" s="2">
        <f>L584*6984</f>
        <v>83808</v>
      </c>
      <c r="N584" t="s">
        <v>17</v>
      </c>
      <c r="P584" t="s">
        <v>17</v>
      </c>
      <c r="R584" s="2">
        <f t="shared" si="24"/>
        <v>83808</v>
      </c>
    </row>
    <row r="585" spans="1:19" x14ac:dyDescent="0.25">
      <c r="A585" t="s">
        <v>339</v>
      </c>
      <c r="B585" t="s">
        <v>340</v>
      </c>
      <c r="C585" t="s">
        <v>341</v>
      </c>
      <c r="D585" t="s">
        <v>17</v>
      </c>
      <c r="E585" t="s">
        <v>18</v>
      </c>
      <c r="F585" t="s">
        <v>19</v>
      </c>
      <c r="G585" t="s">
        <v>47</v>
      </c>
      <c r="H585" t="s">
        <v>17</v>
      </c>
      <c r="I585">
        <v>93</v>
      </c>
      <c r="J585" t="s">
        <v>17</v>
      </c>
      <c r="L585">
        <v>93</v>
      </c>
      <c r="M585" s="2">
        <f>L585*3570</f>
        <v>332010</v>
      </c>
      <c r="N585" t="s">
        <v>17</v>
      </c>
      <c r="P585" t="s">
        <v>17</v>
      </c>
      <c r="R585" s="2">
        <f t="shared" si="24"/>
        <v>332010</v>
      </c>
    </row>
    <row r="586" spans="1:19" s="3" customFormat="1" x14ac:dyDescent="0.25">
      <c r="M586" s="3">
        <f>SUM(M580:M585)</f>
        <v>8462166</v>
      </c>
      <c r="R586" s="3">
        <f t="shared" si="24"/>
        <v>8462166</v>
      </c>
      <c r="S586" s="3">
        <f>M586</f>
        <v>8462166</v>
      </c>
    </row>
    <row r="587" spans="1:19" x14ac:dyDescent="0.25">
      <c r="A587" t="s">
        <v>342</v>
      </c>
      <c r="B587" t="s">
        <v>343</v>
      </c>
      <c r="C587" t="s">
        <v>344</v>
      </c>
      <c r="D587" t="s">
        <v>17</v>
      </c>
      <c r="E587" t="s">
        <v>18</v>
      </c>
      <c r="F587" t="s">
        <v>19</v>
      </c>
      <c r="G587" t="s">
        <v>66</v>
      </c>
      <c r="H587" t="s">
        <v>17</v>
      </c>
      <c r="I587">
        <v>3</v>
      </c>
      <c r="J587" t="s">
        <v>17</v>
      </c>
      <c r="L587">
        <v>3</v>
      </c>
      <c r="M587" s="2">
        <f>L587*6984</f>
        <v>20952</v>
      </c>
      <c r="N587" t="s">
        <v>17</v>
      </c>
      <c r="P587" t="s">
        <v>17</v>
      </c>
      <c r="R587" s="2">
        <f t="shared" si="24"/>
        <v>20952</v>
      </c>
    </row>
    <row r="588" spans="1:19" x14ac:dyDescent="0.25">
      <c r="A588" t="s">
        <v>342</v>
      </c>
      <c r="B588" t="s">
        <v>343</v>
      </c>
      <c r="C588" t="s">
        <v>344</v>
      </c>
      <c r="D588" t="s">
        <v>17</v>
      </c>
      <c r="E588" t="s">
        <v>18</v>
      </c>
      <c r="F588" t="s">
        <v>19</v>
      </c>
      <c r="G588" t="s">
        <v>41</v>
      </c>
      <c r="H588" t="s">
        <v>17</v>
      </c>
      <c r="I588">
        <v>340</v>
      </c>
      <c r="J588" t="s">
        <v>17</v>
      </c>
      <c r="L588">
        <v>340</v>
      </c>
      <c r="M588" s="2">
        <f>L588*4108</f>
        <v>1396720</v>
      </c>
      <c r="N588" t="s">
        <v>17</v>
      </c>
      <c r="P588" t="s">
        <v>17</v>
      </c>
      <c r="R588" s="2">
        <f t="shared" si="24"/>
        <v>1396720</v>
      </c>
    </row>
    <row r="589" spans="1:19" x14ac:dyDescent="0.25">
      <c r="A589" t="s">
        <v>342</v>
      </c>
      <c r="B589" t="s">
        <v>343</v>
      </c>
      <c r="C589" t="s">
        <v>344</v>
      </c>
      <c r="D589" t="s">
        <v>17</v>
      </c>
      <c r="E589" t="s">
        <v>18</v>
      </c>
      <c r="F589" t="s">
        <v>19</v>
      </c>
      <c r="G589" t="s">
        <v>37</v>
      </c>
      <c r="H589" t="s">
        <v>17</v>
      </c>
      <c r="I589">
        <v>215</v>
      </c>
      <c r="J589" t="s">
        <v>17</v>
      </c>
      <c r="L589">
        <v>215</v>
      </c>
      <c r="M589" s="2">
        <f>L589*5384</f>
        <v>1157560</v>
      </c>
      <c r="N589" t="s">
        <v>17</v>
      </c>
      <c r="P589" t="s">
        <v>17</v>
      </c>
      <c r="R589" s="2">
        <f t="shared" si="24"/>
        <v>1157560</v>
      </c>
    </row>
    <row r="590" spans="1:19" x14ac:dyDescent="0.25">
      <c r="A590" t="s">
        <v>342</v>
      </c>
      <c r="B590" t="s">
        <v>343</v>
      </c>
      <c r="C590" t="s">
        <v>344</v>
      </c>
      <c r="D590" t="s">
        <v>17</v>
      </c>
      <c r="E590" t="s">
        <v>18</v>
      </c>
      <c r="F590" t="s">
        <v>19</v>
      </c>
      <c r="G590" t="s">
        <v>43</v>
      </c>
      <c r="H590" t="s">
        <v>17</v>
      </c>
      <c r="I590">
        <v>4</v>
      </c>
      <c r="J590" t="s">
        <v>17</v>
      </c>
      <c r="L590">
        <v>4</v>
      </c>
      <c r="M590" s="2">
        <f>L590*9153</f>
        <v>36612</v>
      </c>
      <c r="N590" t="s">
        <v>17</v>
      </c>
      <c r="P590" t="s">
        <v>17</v>
      </c>
      <c r="R590" s="2">
        <f t="shared" si="24"/>
        <v>36612</v>
      </c>
    </row>
    <row r="591" spans="1:19" x14ac:dyDescent="0.25">
      <c r="A591" t="s">
        <v>342</v>
      </c>
      <c r="B591" t="s">
        <v>343</v>
      </c>
      <c r="C591" t="s">
        <v>344</v>
      </c>
      <c r="D591" t="s">
        <v>17</v>
      </c>
      <c r="E591" t="s">
        <v>18</v>
      </c>
      <c r="F591" t="s">
        <v>19</v>
      </c>
      <c r="G591" t="s">
        <v>47</v>
      </c>
      <c r="H591" t="s">
        <v>17</v>
      </c>
      <c r="I591">
        <v>156</v>
      </c>
      <c r="J591" t="s">
        <v>17</v>
      </c>
      <c r="L591">
        <v>156</v>
      </c>
      <c r="M591" s="2">
        <f>L591*3570</f>
        <v>556920</v>
      </c>
      <c r="N591" t="s">
        <v>17</v>
      </c>
      <c r="P591" t="s">
        <v>17</v>
      </c>
      <c r="R591" s="2">
        <f t="shared" si="24"/>
        <v>556920</v>
      </c>
    </row>
    <row r="592" spans="1:19" s="3" customFormat="1" x14ac:dyDescent="0.25">
      <c r="M592" s="3">
        <f>SUM(M587:M591)</f>
        <v>3168764</v>
      </c>
      <c r="R592" s="3">
        <f t="shared" si="24"/>
        <v>3168764</v>
      </c>
      <c r="S592" s="3">
        <f>M592</f>
        <v>3168764</v>
      </c>
    </row>
    <row r="593" spans="1:19" x14ac:dyDescent="0.25">
      <c r="A593" t="s">
        <v>345</v>
      </c>
      <c r="B593" t="s">
        <v>346</v>
      </c>
      <c r="C593" t="s">
        <v>347</v>
      </c>
      <c r="D593" t="s">
        <v>17</v>
      </c>
      <c r="E593" t="s">
        <v>98</v>
      </c>
      <c r="F593" t="s">
        <v>19</v>
      </c>
      <c r="G593" t="s">
        <v>37</v>
      </c>
      <c r="H593">
        <v>246</v>
      </c>
      <c r="I593" t="s">
        <v>17</v>
      </c>
      <c r="J593">
        <v>217</v>
      </c>
      <c r="K593" s="2">
        <f>J593*6192</f>
        <v>1343664</v>
      </c>
      <c r="L593" t="s">
        <v>17</v>
      </c>
      <c r="N593">
        <v>29</v>
      </c>
      <c r="O593" s="2">
        <f>N593*7078</f>
        <v>205262</v>
      </c>
      <c r="P593" t="s">
        <v>17</v>
      </c>
      <c r="R593" s="2">
        <f t="shared" si="24"/>
        <v>1548926</v>
      </c>
    </row>
    <row r="594" spans="1:19" x14ac:dyDescent="0.25">
      <c r="A594" t="s">
        <v>345</v>
      </c>
      <c r="B594" t="s">
        <v>346</v>
      </c>
      <c r="C594" t="s">
        <v>347</v>
      </c>
      <c r="D594" t="s">
        <v>17</v>
      </c>
      <c r="E594" t="s">
        <v>98</v>
      </c>
      <c r="F594" t="s">
        <v>19</v>
      </c>
      <c r="G594" t="s">
        <v>47</v>
      </c>
      <c r="H594">
        <v>111</v>
      </c>
      <c r="I594" t="s">
        <v>17</v>
      </c>
      <c r="J594">
        <v>111</v>
      </c>
      <c r="K594" s="2">
        <f>J594*3904</f>
        <v>433344</v>
      </c>
      <c r="L594" t="s">
        <v>17</v>
      </c>
      <c r="N594" t="s">
        <v>17</v>
      </c>
      <c r="P594" t="s">
        <v>17</v>
      </c>
      <c r="R594" s="2">
        <f t="shared" si="24"/>
        <v>433344</v>
      </c>
    </row>
    <row r="595" spans="1:19" x14ac:dyDescent="0.25">
      <c r="A595" t="s">
        <v>345</v>
      </c>
      <c r="B595" t="s">
        <v>346</v>
      </c>
      <c r="C595" t="s">
        <v>347</v>
      </c>
      <c r="D595" t="s">
        <v>17</v>
      </c>
      <c r="E595" t="s">
        <v>98</v>
      </c>
      <c r="F595" t="s">
        <v>19</v>
      </c>
      <c r="G595" t="s">
        <v>41</v>
      </c>
      <c r="H595">
        <v>279</v>
      </c>
      <c r="I595" t="s">
        <v>17</v>
      </c>
      <c r="J595">
        <v>252</v>
      </c>
      <c r="K595" s="2">
        <f>J595*4895</f>
        <v>1233540</v>
      </c>
      <c r="L595" t="s">
        <v>17</v>
      </c>
      <c r="N595">
        <v>27</v>
      </c>
      <c r="O595" s="2">
        <f>N595*5728</f>
        <v>154656</v>
      </c>
      <c r="P595" t="s">
        <v>17</v>
      </c>
      <c r="R595" s="2">
        <f t="shared" si="24"/>
        <v>1388196</v>
      </c>
    </row>
    <row r="596" spans="1:19" x14ac:dyDescent="0.25">
      <c r="A596" t="s">
        <v>345</v>
      </c>
      <c r="B596" t="s">
        <v>346</v>
      </c>
      <c r="C596" t="s">
        <v>347</v>
      </c>
      <c r="D596" t="s">
        <v>17</v>
      </c>
      <c r="E596" t="s">
        <v>98</v>
      </c>
      <c r="F596" t="s">
        <v>19</v>
      </c>
      <c r="G596" t="s">
        <v>66</v>
      </c>
      <c r="H596">
        <v>1</v>
      </c>
      <c r="I596" t="s">
        <v>17</v>
      </c>
      <c r="J596">
        <v>1</v>
      </c>
      <c r="K596" s="2">
        <f>J596*6984</f>
        <v>6984</v>
      </c>
      <c r="L596" t="s">
        <v>17</v>
      </c>
      <c r="N596" t="s">
        <v>17</v>
      </c>
      <c r="P596" t="s">
        <v>17</v>
      </c>
      <c r="R596" s="2">
        <f t="shared" si="24"/>
        <v>6984</v>
      </c>
    </row>
    <row r="597" spans="1:19" x14ac:dyDescent="0.25">
      <c r="A597" t="s">
        <v>345</v>
      </c>
      <c r="B597" t="s">
        <v>346</v>
      </c>
      <c r="C597" t="s">
        <v>347</v>
      </c>
      <c r="D597" t="s">
        <v>17</v>
      </c>
      <c r="E597" t="s">
        <v>98</v>
      </c>
      <c r="F597" t="s">
        <v>19</v>
      </c>
      <c r="G597" t="s">
        <v>43</v>
      </c>
      <c r="H597">
        <v>1</v>
      </c>
      <c r="I597" t="s">
        <v>17</v>
      </c>
      <c r="J597">
        <v>1</v>
      </c>
      <c r="K597" s="2">
        <f>J597*9153</f>
        <v>9153</v>
      </c>
      <c r="L597" t="s">
        <v>17</v>
      </c>
      <c r="N597" t="s">
        <v>17</v>
      </c>
      <c r="O597" s="2">
        <v>0</v>
      </c>
      <c r="P597" t="s">
        <v>17</v>
      </c>
      <c r="R597" s="2">
        <f t="shared" si="24"/>
        <v>9153</v>
      </c>
    </row>
    <row r="598" spans="1:19" s="3" customFormat="1" x14ac:dyDescent="0.25">
      <c r="K598" s="3">
        <f>SUM(K593:K597)</f>
        <v>3026685</v>
      </c>
      <c r="O598" s="3">
        <f>SUM(O593:O597)</f>
        <v>359918</v>
      </c>
      <c r="R598" s="3">
        <f t="shared" si="24"/>
        <v>3386603</v>
      </c>
      <c r="S598" s="3">
        <f>K598+O598</f>
        <v>3386603</v>
      </c>
    </row>
    <row r="599" spans="1:19" x14ac:dyDescent="0.25">
      <c r="A599" t="s">
        <v>348</v>
      </c>
      <c r="B599" t="s">
        <v>349</v>
      </c>
      <c r="C599" t="s">
        <v>350</v>
      </c>
      <c r="D599" t="s">
        <v>154</v>
      </c>
      <c r="E599" t="s">
        <v>98</v>
      </c>
      <c r="F599" t="s">
        <v>19</v>
      </c>
      <c r="G599" t="s">
        <v>66</v>
      </c>
      <c r="H599">
        <v>2</v>
      </c>
      <c r="I599" t="s">
        <v>17</v>
      </c>
      <c r="J599">
        <v>2</v>
      </c>
      <c r="K599" s="2">
        <f>J599*6984</f>
        <v>13968</v>
      </c>
      <c r="L599" t="s">
        <v>17</v>
      </c>
      <c r="N599" t="s">
        <v>17</v>
      </c>
      <c r="P599" t="s">
        <v>17</v>
      </c>
      <c r="R599" s="2">
        <f t="shared" si="24"/>
        <v>13968</v>
      </c>
    </row>
    <row r="600" spans="1:19" x14ac:dyDescent="0.25">
      <c r="A600" t="s">
        <v>348</v>
      </c>
      <c r="B600" t="s">
        <v>349</v>
      </c>
      <c r="C600" t="s">
        <v>350</v>
      </c>
      <c r="D600" t="s">
        <v>154</v>
      </c>
      <c r="E600" t="s">
        <v>98</v>
      </c>
      <c r="F600" t="s">
        <v>19</v>
      </c>
      <c r="G600" t="s">
        <v>47</v>
      </c>
      <c r="H600">
        <v>112</v>
      </c>
      <c r="I600" t="s">
        <v>17</v>
      </c>
      <c r="J600">
        <v>112</v>
      </c>
      <c r="K600" s="2">
        <f>J600*3904</f>
        <v>437248</v>
      </c>
      <c r="L600" t="s">
        <v>17</v>
      </c>
      <c r="N600" t="s">
        <v>17</v>
      </c>
      <c r="P600" t="s">
        <v>17</v>
      </c>
      <c r="R600" s="2">
        <f t="shared" si="24"/>
        <v>437248</v>
      </c>
    </row>
    <row r="601" spans="1:19" x14ac:dyDescent="0.25">
      <c r="A601" t="s">
        <v>348</v>
      </c>
      <c r="B601" t="s">
        <v>349</v>
      </c>
      <c r="C601" t="s">
        <v>350</v>
      </c>
      <c r="D601" t="s">
        <v>154</v>
      </c>
      <c r="E601" t="s">
        <v>98</v>
      </c>
      <c r="F601" t="s">
        <v>19</v>
      </c>
      <c r="G601" t="s">
        <v>41</v>
      </c>
      <c r="H601">
        <v>222</v>
      </c>
      <c r="I601" t="s">
        <v>17</v>
      </c>
      <c r="J601">
        <v>222</v>
      </c>
      <c r="K601" s="2">
        <f>J601*4895</f>
        <v>1086690</v>
      </c>
      <c r="L601" t="s">
        <v>17</v>
      </c>
      <c r="N601" t="s">
        <v>17</v>
      </c>
      <c r="P601" t="s">
        <v>17</v>
      </c>
      <c r="R601" s="2">
        <f t="shared" si="24"/>
        <v>1086690</v>
      </c>
    </row>
    <row r="602" spans="1:19" x14ac:dyDescent="0.25">
      <c r="A602" t="s">
        <v>348</v>
      </c>
      <c r="B602" t="s">
        <v>349</v>
      </c>
      <c r="C602" t="s">
        <v>350</v>
      </c>
      <c r="D602" t="s">
        <v>154</v>
      </c>
      <c r="E602" t="s">
        <v>98</v>
      </c>
      <c r="F602" t="s">
        <v>19</v>
      </c>
      <c r="G602" t="s">
        <v>43</v>
      </c>
      <c r="H602">
        <v>3</v>
      </c>
      <c r="I602" t="s">
        <v>17</v>
      </c>
      <c r="J602">
        <v>3</v>
      </c>
      <c r="K602" s="2">
        <f>J602*9153</f>
        <v>27459</v>
      </c>
      <c r="L602" t="s">
        <v>17</v>
      </c>
      <c r="N602" t="s">
        <v>17</v>
      </c>
      <c r="P602" t="s">
        <v>17</v>
      </c>
      <c r="R602" s="2">
        <f t="shared" si="24"/>
        <v>27459</v>
      </c>
    </row>
    <row r="603" spans="1:19" x14ac:dyDescent="0.25">
      <c r="A603" t="s">
        <v>348</v>
      </c>
      <c r="B603" t="s">
        <v>349</v>
      </c>
      <c r="C603" t="s">
        <v>350</v>
      </c>
      <c r="D603" t="s">
        <v>154</v>
      </c>
      <c r="E603" t="s">
        <v>98</v>
      </c>
      <c r="F603" t="s">
        <v>19</v>
      </c>
      <c r="G603" t="s">
        <v>37</v>
      </c>
      <c r="H603">
        <v>179</v>
      </c>
      <c r="I603" t="s">
        <v>17</v>
      </c>
      <c r="J603">
        <v>179</v>
      </c>
      <c r="K603" s="2">
        <f>J603*6192</f>
        <v>1108368</v>
      </c>
      <c r="L603" t="s">
        <v>17</v>
      </c>
      <c r="N603" t="s">
        <v>17</v>
      </c>
      <c r="P603" t="s">
        <v>17</v>
      </c>
      <c r="R603" s="2">
        <f t="shared" si="24"/>
        <v>1108368</v>
      </c>
    </row>
    <row r="604" spans="1:19" s="3" customFormat="1" x14ac:dyDescent="0.25">
      <c r="K604" s="3">
        <f>SUM(K599:K603)</f>
        <v>2673733</v>
      </c>
      <c r="R604" s="3">
        <f t="shared" si="24"/>
        <v>2673733</v>
      </c>
      <c r="S604" s="3">
        <f>K604</f>
        <v>2673733</v>
      </c>
    </row>
    <row r="605" spans="1:19" x14ac:dyDescent="0.25">
      <c r="A605" t="s">
        <v>351</v>
      </c>
      <c r="B605" t="s">
        <v>352</v>
      </c>
      <c r="C605" t="s">
        <v>353</v>
      </c>
      <c r="D605" t="s">
        <v>17</v>
      </c>
      <c r="E605" t="s">
        <v>18</v>
      </c>
      <c r="F605" t="s">
        <v>19</v>
      </c>
      <c r="G605" t="s">
        <v>47</v>
      </c>
      <c r="H605" t="s">
        <v>17</v>
      </c>
      <c r="I605">
        <v>68</v>
      </c>
      <c r="J605" t="s">
        <v>17</v>
      </c>
      <c r="L605">
        <v>68</v>
      </c>
      <c r="M605" s="2">
        <f>L605*3570</f>
        <v>242760</v>
      </c>
      <c r="N605" t="s">
        <v>17</v>
      </c>
      <c r="P605" t="s">
        <v>17</v>
      </c>
      <c r="R605" s="2">
        <f t="shared" si="24"/>
        <v>242760</v>
      </c>
    </row>
    <row r="606" spans="1:19" x14ac:dyDescent="0.25">
      <c r="A606" t="s">
        <v>351</v>
      </c>
      <c r="B606" t="s">
        <v>352</v>
      </c>
      <c r="C606" t="s">
        <v>353</v>
      </c>
      <c r="D606" t="s">
        <v>17</v>
      </c>
      <c r="E606" t="s">
        <v>18</v>
      </c>
      <c r="F606" t="s">
        <v>19</v>
      </c>
      <c r="G606" t="s">
        <v>41</v>
      </c>
      <c r="H606" t="s">
        <v>17</v>
      </c>
      <c r="I606">
        <v>193</v>
      </c>
      <c r="J606" t="s">
        <v>17</v>
      </c>
      <c r="L606">
        <v>99</v>
      </c>
      <c r="M606" s="2">
        <f>L606*4108</f>
        <v>406692</v>
      </c>
      <c r="N606" t="s">
        <v>17</v>
      </c>
      <c r="P606">
        <v>94</v>
      </c>
      <c r="Q606" s="2">
        <f>P606*4807</f>
        <v>451858</v>
      </c>
      <c r="R606" s="2">
        <f t="shared" si="24"/>
        <v>858550</v>
      </c>
    </row>
    <row r="607" spans="1:19" x14ac:dyDescent="0.25">
      <c r="A607" t="s">
        <v>351</v>
      </c>
      <c r="B607" t="s">
        <v>352</v>
      </c>
      <c r="C607" t="s">
        <v>353</v>
      </c>
      <c r="D607" t="s">
        <v>17</v>
      </c>
      <c r="E607" t="s">
        <v>18</v>
      </c>
      <c r="F607" t="s">
        <v>19</v>
      </c>
      <c r="G607" t="s">
        <v>66</v>
      </c>
      <c r="H607" t="s">
        <v>17</v>
      </c>
      <c r="I607">
        <v>1</v>
      </c>
      <c r="J607" t="s">
        <v>17</v>
      </c>
      <c r="L607">
        <v>1</v>
      </c>
      <c r="M607" s="2">
        <f>L607*6984</f>
        <v>6984</v>
      </c>
      <c r="N607" t="s">
        <v>17</v>
      </c>
      <c r="P607" t="s">
        <v>17</v>
      </c>
      <c r="R607" s="2">
        <f t="shared" si="24"/>
        <v>6984</v>
      </c>
    </row>
    <row r="608" spans="1:19" x14ac:dyDescent="0.25">
      <c r="A608" t="s">
        <v>351</v>
      </c>
      <c r="B608" t="s">
        <v>352</v>
      </c>
      <c r="C608" t="s">
        <v>353</v>
      </c>
      <c r="D608" t="s">
        <v>17</v>
      </c>
      <c r="E608" t="s">
        <v>18</v>
      </c>
      <c r="F608" t="s">
        <v>19</v>
      </c>
      <c r="G608" t="s">
        <v>37</v>
      </c>
      <c r="H608" t="s">
        <v>17</v>
      </c>
      <c r="I608">
        <v>139</v>
      </c>
      <c r="J608" t="s">
        <v>17</v>
      </c>
      <c r="L608">
        <v>64</v>
      </c>
      <c r="M608" s="2">
        <f>L608*5384</f>
        <v>344576</v>
      </c>
      <c r="N608" t="s">
        <v>17</v>
      </c>
      <c r="P608">
        <v>75</v>
      </c>
      <c r="Q608" s="2">
        <f>P608*6154</f>
        <v>461550</v>
      </c>
      <c r="R608" s="2">
        <f t="shared" si="24"/>
        <v>806126</v>
      </c>
    </row>
    <row r="609" spans="1:19" s="3" customFormat="1" x14ac:dyDescent="0.25">
      <c r="M609" s="3">
        <f>SUM(M605:M608)</f>
        <v>1001012</v>
      </c>
      <c r="Q609" s="3">
        <f>SUM(Q605:Q608)</f>
        <v>913408</v>
      </c>
      <c r="R609" s="3">
        <f t="shared" si="24"/>
        <v>1914420</v>
      </c>
      <c r="S609" s="3">
        <f>M609+Q609</f>
        <v>1914420</v>
      </c>
    </row>
    <row r="610" spans="1:19" x14ac:dyDescent="0.25">
      <c r="A610" t="s">
        <v>354</v>
      </c>
      <c r="B610" t="s">
        <v>355</v>
      </c>
      <c r="C610" t="s">
        <v>356</v>
      </c>
      <c r="D610" t="s">
        <v>17</v>
      </c>
      <c r="E610" t="s">
        <v>18</v>
      </c>
      <c r="F610" t="s">
        <v>19</v>
      </c>
      <c r="G610" t="s">
        <v>48</v>
      </c>
      <c r="H610" t="s">
        <v>17</v>
      </c>
      <c r="I610">
        <v>433</v>
      </c>
      <c r="J610" t="s">
        <v>17</v>
      </c>
      <c r="L610">
        <v>433</v>
      </c>
      <c r="M610" s="2">
        <f>L610*6547</f>
        <v>2834851</v>
      </c>
      <c r="N610" t="s">
        <v>17</v>
      </c>
      <c r="P610" t="s">
        <v>17</v>
      </c>
      <c r="R610" s="2">
        <f t="shared" si="24"/>
        <v>2834851</v>
      </c>
    </row>
    <row r="611" spans="1:19" x14ac:dyDescent="0.25">
      <c r="A611" t="s">
        <v>354</v>
      </c>
      <c r="B611" t="s">
        <v>355</v>
      </c>
      <c r="C611" t="s">
        <v>356</v>
      </c>
      <c r="D611" t="s">
        <v>17</v>
      </c>
      <c r="E611" t="s">
        <v>18</v>
      </c>
      <c r="F611" t="s">
        <v>19</v>
      </c>
      <c r="G611" t="s">
        <v>41</v>
      </c>
      <c r="H611" t="s">
        <v>17</v>
      </c>
      <c r="I611">
        <v>304</v>
      </c>
      <c r="J611" t="s">
        <v>17</v>
      </c>
      <c r="L611">
        <v>304</v>
      </c>
      <c r="M611" s="2">
        <f>L611*4108</f>
        <v>1248832</v>
      </c>
      <c r="N611" t="s">
        <v>17</v>
      </c>
      <c r="P611" t="s">
        <v>17</v>
      </c>
      <c r="R611" s="2">
        <f t="shared" si="24"/>
        <v>1248832</v>
      </c>
    </row>
    <row r="612" spans="1:19" x14ac:dyDescent="0.25">
      <c r="A612" t="s">
        <v>354</v>
      </c>
      <c r="B612" t="s">
        <v>355</v>
      </c>
      <c r="C612" t="s">
        <v>356</v>
      </c>
      <c r="D612" t="s">
        <v>17</v>
      </c>
      <c r="E612" t="s">
        <v>18</v>
      </c>
      <c r="F612" t="s">
        <v>19</v>
      </c>
      <c r="G612" t="s">
        <v>66</v>
      </c>
      <c r="H612" t="s">
        <v>17</v>
      </c>
      <c r="I612">
        <v>2</v>
      </c>
      <c r="J612" t="s">
        <v>17</v>
      </c>
      <c r="L612">
        <v>2</v>
      </c>
      <c r="M612" s="2">
        <f>L612*6984</f>
        <v>13968</v>
      </c>
      <c r="N612" t="s">
        <v>17</v>
      </c>
      <c r="P612" t="s">
        <v>17</v>
      </c>
      <c r="R612" s="2">
        <f t="shared" si="24"/>
        <v>13968</v>
      </c>
    </row>
    <row r="613" spans="1:19" x14ac:dyDescent="0.25">
      <c r="A613" t="s">
        <v>354</v>
      </c>
      <c r="B613" t="s">
        <v>355</v>
      </c>
      <c r="C613" t="s">
        <v>356</v>
      </c>
      <c r="D613" t="s">
        <v>17</v>
      </c>
      <c r="E613" t="s">
        <v>18</v>
      </c>
      <c r="F613" t="s">
        <v>19</v>
      </c>
      <c r="G613" t="s">
        <v>37</v>
      </c>
      <c r="H613" t="s">
        <v>17</v>
      </c>
      <c r="I613">
        <v>188</v>
      </c>
      <c r="J613" t="s">
        <v>17</v>
      </c>
      <c r="L613">
        <v>188</v>
      </c>
      <c r="M613" s="2">
        <f>L613*5384</f>
        <v>1012192</v>
      </c>
      <c r="N613" t="s">
        <v>17</v>
      </c>
      <c r="P613" t="s">
        <v>17</v>
      </c>
      <c r="R613" s="2">
        <f t="shared" si="24"/>
        <v>1012192</v>
      </c>
    </row>
    <row r="614" spans="1:19" x14ac:dyDescent="0.25">
      <c r="A614" t="s">
        <v>354</v>
      </c>
      <c r="B614" t="s">
        <v>355</v>
      </c>
      <c r="C614" t="s">
        <v>356</v>
      </c>
      <c r="D614" t="s">
        <v>17</v>
      </c>
      <c r="E614" t="s">
        <v>18</v>
      </c>
      <c r="F614" t="s">
        <v>19</v>
      </c>
      <c r="G614" t="s">
        <v>43</v>
      </c>
      <c r="H614" t="s">
        <v>17</v>
      </c>
      <c r="I614">
        <v>9</v>
      </c>
      <c r="J614" t="s">
        <v>17</v>
      </c>
      <c r="L614">
        <v>9</v>
      </c>
      <c r="M614" s="2">
        <f>L614*9153</f>
        <v>82377</v>
      </c>
      <c r="N614" t="s">
        <v>17</v>
      </c>
      <c r="P614" t="s">
        <v>17</v>
      </c>
      <c r="R614" s="2">
        <f t="shared" si="24"/>
        <v>82377</v>
      </c>
    </row>
    <row r="615" spans="1:19" s="3" customFormat="1" x14ac:dyDescent="0.25">
      <c r="M615" s="3">
        <f>SUM(M610:M614)</f>
        <v>5192220</v>
      </c>
      <c r="R615" s="3">
        <f t="shared" si="24"/>
        <v>5192220</v>
      </c>
      <c r="S615" s="3">
        <f>M615</f>
        <v>5192220</v>
      </c>
    </row>
    <row r="616" spans="1:19" x14ac:dyDescent="0.25">
      <c r="A616" t="s">
        <v>357</v>
      </c>
      <c r="B616" t="s">
        <v>358</v>
      </c>
      <c r="C616" t="s">
        <v>359</v>
      </c>
      <c r="D616" t="s">
        <v>17</v>
      </c>
      <c r="E616" t="s">
        <v>18</v>
      </c>
      <c r="F616" t="s">
        <v>19</v>
      </c>
      <c r="G616" t="s">
        <v>41</v>
      </c>
      <c r="H616" t="s">
        <v>17</v>
      </c>
      <c r="I616">
        <v>639</v>
      </c>
      <c r="J616" t="s">
        <v>17</v>
      </c>
      <c r="L616">
        <v>639</v>
      </c>
      <c r="M616" s="2">
        <f>L616*4108</f>
        <v>2625012</v>
      </c>
      <c r="N616" t="s">
        <v>17</v>
      </c>
      <c r="P616" t="s">
        <v>17</v>
      </c>
      <c r="R616" s="2">
        <f t="shared" si="24"/>
        <v>2625012</v>
      </c>
    </row>
    <row r="617" spans="1:19" x14ac:dyDescent="0.25">
      <c r="A617" t="s">
        <v>357</v>
      </c>
      <c r="B617" t="s">
        <v>358</v>
      </c>
      <c r="C617" t="s">
        <v>359</v>
      </c>
      <c r="D617" t="s">
        <v>17</v>
      </c>
      <c r="E617" t="s">
        <v>18</v>
      </c>
      <c r="F617" t="s">
        <v>19</v>
      </c>
      <c r="G617" t="s">
        <v>47</v>
      </c>
      <c r="H617" t="s">
        <v>17</v>
      </c>
      <c r="I617">
        <v>69</v>
      </c>
      <c r="J617" t="s">
        <v>17</v>
      </c>
      <c r="L617">
        <v>69</v>
      </c>
      <c r="M617" s="2">
        <f>L617*3570</f>
        <v>246330</v>
      </c>
      <c r="N617" t="s">
        <v>17</v>
      </c>
      <c r="P617" t="s">
        <v>17</v>
      </c>
      <c r="R617" s="2">
        <f t="shared" si="24"/>
        <v>246330</v>
      </c>
    </row>
    <row r="618" spans="1:19" x14ac:dyDescent="0.25">
      <c r="A618" t="s">
        <v>357</v>
      </c>
      <c r="B618" t="s">
        <v>358</v>
      </c>
      <c r="C618" t="s">
        <v>359</v>
      </c>
      <c r="D618" t="s">
        <v>17</v>
      </c>
      <c r="E618" t="s">
        <v>18</v>
      </c>
      <c r="F618" t="s">
        <v>19</v>
      </c>
      <c r="G618" t="s">
        <v>66</v>
      </c>
      <c r="H618" t="s">
        <v>17</v>
      </c>
      <c r="I618">
        <v>6</v>
      </c>
      <c r="J618" t="s">
        <v>17</v>
      </c>
      <c r="L618">
        <v>6</v>
      </c>
      <c r="M618" s="2">
        <f>L618*6984</f>
        <v>41904</v>
      </c>
      <c r="N618" t="s">
        <v>17</v>
      </c>
      <c r="P618" t="s">
        <v>17</v>
      </c>
      <c r="R618" s="2">
        <f t="shared" si="24"/>
        <v>41904</v>
      </c>
    </row>
    <row r="619" spans="1:19" x14ac:dyDescent="0.25">
      <c r="A619" t="s">
        <v>357</v>
      </c>
      <c r="B619" t="s">
        <v>358</v>
      </c>
      <c r="C619" t="s">
        <v>359</v>
      </c>
      <c r="D619" t="s">
        <v>17</v>
      </c>
      <c r="E619" t="s">
        <v>18</v>
      </c>
      <c r="F619" t="s">
        <v>19</v>
      </c>
      <c r="G619" t="s">
        <v>43</v>
      </c>
      <c r="H619" t="s">
        <v>17</v>
      </c>
      <c r="I619">
        <v>9</v>
      </c>
      <c r="J619" t="s">
        <v>17</v>
      </c>
      <c r="L619">
        <v>9</v>
      </c>
      <c r="M619" s="2">
        <f>L619*9153</f>
        <v>82377</v>
      </c>
      <c r="N619" t="s">
        <v>17</v>
      </c>
      <c r="P619" t="s">
        <v>17</v>
      </c>
      <c r="R619" s="2">
        <f t="shared" si="24"/>
        <v>82377</v>
      </c>
    </row>
    <row r="620" spans="1:19" x14ac:dyDescent="0.25">
      <c r="A620" t="s">
        <v>357</v>
      </c>
      <c r="B620" t="s">
        <v>358</v>
      </c>
      <c r="C620" t="s">
        <v>359</v>
      </c>
      <c r="D620" t="s">
        <v>17</v>
      </c>
      <c r="E620" t="s">
        <v>18</v>
      </c>
      <c r="F620" t="s">
        <v>19</v>
      </c>
      <c r="G620" t="s">
        <v>37</v>
      </c>
      <c r="H620" t="s">
        <v>17</v>
      </c>
      <c r="I620">
        <v>431</v>
      </c>
      <c r="J620" t="s">
        <v>17</v>
      </c>
      <c r="L620">
        <v>431</v>
      </c>
      <c r="M620" s="2">
        <f>L620*5384</f>
        <v>2320504</v>
      </c>
      <c r="N620" t="s">
        <v>17</v>
      </c>
      <c r="P620" t="s">
        <v>17</v>
      </c>
      <c r="R620" s="2">
        <f t="shared" si="24"/>
        <v>2320504</v>
      </c>
    </row>
    <row r="621" spans="1:19" x14ac:dyDescent="0.25">
      <c r="A621" t="s">
        <v>357</v>
      </c>
      <c r="B621" t="s">
        <v>358</v>
      </c>
      <c r="C621" t="s">
        <v>359</v>
      </c>
      <c r="D621" t="s">
        <v>17</v>
      </c>
      <c r="E621" t="s">
        <v>18</v>
      </c>
      <c r="F621" t="s">
        <v>19</v>
      </c>
      <c r="G621" t="s">
        <v>48</v>
      </c>
      <c r="H621" t="s">
        <v>17</v>
      </c>
      <c r="I621">
        <v>100</v>
      </c>
      <c r="J621" t="s">
        <v>17</v>
      </c>
      <c r="L621">
        <v>100</v>
      </c>
      <c r="M621" s="2">
        <f>L621*6547</f>
        <v>654700</v>
      </c>
      <c r="N621" t="s">
        <v>17</v>
      </c>
      <c r="P621" t="s">
        <v>17</v>
      </c>
      <c r="R621" s="2">
        <f t="shared" si="24"/>
        <v>654700</v>
      </c>
    </row>
    <row r="622" spans="1:19" s="3" customFormat="1" x14ac:dyDescent="0.25">
      <c r="M622" s="3">
        <f>SUM(M616:M621)</f>
        <v>5970827</v>
      </c>
      <c r="R622" s="3">
        <f t="shared" si="24"/>
        <v>5970827</v>
      </c>
      <c r="S622" s="3">
        <f>M622</f>
        <v>5970827</v>
      </c>
    </row>
    <row r="623" spans="1:19" x14ac:dyDescent="0.25">
      <c r="A623" t="s">
        <v>360</v>
      </c>
      <c r="B623" t="s">
        <v>361</v>
      </c>
      <c r="C623" t="s">
        <v>362</v>
      </c>
      <c r="D623" t="s">
        <v>154</v>
      </c>
      <c r="E623" t="s">
        <v>98</v>
      </c>
      <c r="F623" t="s">
        <v>19</v>
      </c>
      <c r="G623" t="s">
        <v>47</v>
      </c>
      <c r="H623">
        <v>138</v>
      </c>
      <c r="I623" t="s">
        <v>17</v>
      </c>
      <c r="J623">
        <v>138</v>
      </c>
      <c r="K623" s="2">
        <f>J623*3904</f>
        <v>538752</v>
      </c>
      <c r="L623" t="s">
        <v>17</v>
      </c>
      <c r="N623" t="s">
        <v>17</v>
      </c>
      <c r="P623" t="s">
        <v>17</v>
      </c>
      <c r="R623" s="2">
        <f t="shared" si="24"/>
        <v>538752</v>
      </c>
    </row>
    <row r="624" spans="1:19" x14ac:dyDescent="0.25">
      <c r="A624" t="s">
        <v>360</v>
      </c>
      <c r="B624" t="s">
        <v>361</v>
      </c>
      <c r="C624" t="s">
        <v>362</v>
      </c>
      <c r="D624" t="s">
        <v>154</v>
      </c>
      <c r="E624" t="s">
        <v>98</v>
      </c>
      <c r="F624" t="s">
        <v>19</v>
      </c>
      <c r="G624" t="s">
        <v>37</v>
      </c>
      <c r="H624">
        <v>317</v>
      </c>
      <c r="I624" t="s">
        <v>17</v>
      </c>
      <c r="J624">
        <v>275</v>
      </c>
      <c r="K624" s="2">
        <f>J624*6192</f>
        <v>1702800</v>
      </c>
      <c r="L624" t="s">
        <v>17</v>
      </c>
      <c r="N624">
        <v>42</v>
      </c>
      <c r="O624" s="2">
        <f>N624*7078</f>
        <v>297276</v>
      </c>
      <c r="P624" t="s">
        <v>17</v>
      </c>
      <c r="R624" s="2">
        <f t="shared" si="24"/>
        <v>2000076</v>
      </c>
    </row>
    <row r="625" spans="1:19" x14ac:dyDescent="0.25">
      <c r="A625" t="s">
        <v>360</v>
      </c>
      <c r="B625" t="s">
        <v>361</v>
      </c>
      <c r="C625" t="s">
        <v>362</v>
      </c>
      <c r="D625" t="s">
        <v>154</v>
      </c>
      <c r="E625" t="s">
        <v>98</v>
      </c>
      <c r="F625" t="s">
        <v>19</v>
      </c>
      <c r="G625" t="s">
        <v>43</v>
      </c>
      <c r="H625">
        <v>8</v>
      </c>
      <c r="I625" t="s">
        <v>17</v>
      </c>
      <c r="J625">
        <v>8</v>
      </c>
      <c r="K625" s="2">
        <f>J625*9153</f>
        <v>73224</v>
      </c>
      <c r="L625" t="s">
        <v>17</v>
      </c>
      <c r="N625" t="s">
        <v>17</v>
      </c>
      <c r="P625" t="s">
        <v>17</v>
      </c>
      <c r="R625" s="2">
        <f t="shared" si="24"/>
        <v>73224</v>
      </c>
    </row>
    <row r="626" spans="1:19" x14ac:dyDescent="0.25">
      <c r="A626" t="s">
        <v>360</v>
      </c>
      <c r="B626" t="s">
        <v>361</v>
      </c>
      <c r="C626" t="s">
        <v>362</v>
      </c>
      <c r="D626" t="s">
        <v>154</v>
      </c>
      <c r="E626" t="s">
        <v>98</v>
      </c>
      <c r="F626" t="s">
        <v>19</v>
      </c>
      <c r="G626" t="s">
        <v>66</v>
      </c>
      <c r="H626">
        <v>8</v>
      </c>
      <c r="I626" t="s">
        <v>17</v>
      </c>
      <c r="J626">
        <v>8</v>
      </c>
      <c r="K626" s="2">
        <f>J626*6984</f>
        <v>55872</v>
      </c>
      <c r="L626" t="s">
        <v>17</v>
      </c>
      <c r="N626" t="s">
        <v>17</v>
      </c>
      <c r="P626" t="s">
        <v>17</v>
      </c>
      <c r="R626" s="2">
        <f t="shared" si="24"/>
        <v>55872</v>
      </c>
    </row>
    <row r="627" spans="1:19" x14ac:dyDescent="0.25">
      <c r="A627" t="s">
        <v>360</v>
      </c>
      <c r="B627" t="s">
        <v>361</v>
      </c>
      <c r="C627" t="s">
        <v>362</v>
      </c>
      <c r="D627" t="s">
        <v>154</v>
      </c>
      <c r="E627" t="s">
        <v>98</v>
      </c>
      <c r="F627" t="s">
        <v>19</v>
      </c>
      <c r="G627" t="s">
        <v>41</v>
      </c>
      <c r="H627">
        <v>346</v>
      </c>
      <c r="I627" t="s">
        <v>17</v>
      </c>
      <c r="J627">
        <v>297</v>
      </c>
      <c r="K627" s="2">
        <f>J627*4895</f>
        <v>1453815</v>
      </c>
      <c r="L627" t="s">
        <v>17</v>
      </c>
      <c r="N627">
        <v>49</v>
      </c>
      <c r="O627" s="2">
        <f>N627*5728</f>
        <v>280672</v>
      </c>
      <c r="P627" t="s">
        <v>17</v>
      </c>
      <c r="R627" s="2">
        <f t="shared" si="24"/>
        <v>1734487</v>
      </c>
    </row>
    <row r="628" spans="1:19" s="3" customFormat="1" x14ac:dyDescent="0.25">
      <c r="K628" s="3">
        <f>SUM(K623:K627)</f>
        <v>3824463</v>
      </c>
      <c r="O628" s="3">
        <f>SUM(O623:O627)</f>
        <v>577948</v>
      </c>
      <c r="R628" s="3">
        <f t="shared" si="24"/>
        <v>4402411</v>
      </c>
      <c r="S628" s="3">
        <f>K628+O628</f>
        <v>4402411</v>
      </c>
    </row>
    <row r="629" spans="1:19" x14ac:dyDescent="0.25">
      <c r="A629" t="s">
        <v>363</v>
      </c>
      <c r="B629" t="s">
        <v>364</v>
      </c>
      <c r="C629" t="s">
        <v>365</v>
      </c>
      <c r="D629" t="s">
        <v>17</v>
      </c>
      <c r="E629" t="s">
        <v>18</v>
      </c>
      <c r="F629" t="s">
        <v>19</v>
      </c>
      <c r="G629" t="s">
        <v>41</v>
      </c>
      <c r="H629" t="s">
        <v>17</v>
      </c>
      <c r="I629">
        <v>429</v>
      </c>
      <c r="J629" t="s">
        <v>17</v>
      </c>
      <c r="L629">
        <v>429</v>
      </c>
      <c r="M629" s="2">
        <f>L629*4108</f>
        <v>1762332</v>
      </c>
      <c r="N629" t="s">
        <v>17</v>
      </c>
      <c r="P629" t="s">
        <v>17</v>
      </c>
      <c r="R629" s="2">
        <f t="shared" si="24"/>
        <v>1762332</v>
      </c>
    </row>
    <row r="630" spans="1:19" x14ac:dyDescent="0.25">
      <c r="A630" t="s">
        <v>363</v>
      </c>
      <c r="B630" t="s">
        <v>364</v>
      </c>
      <c r="C630" t="s">
        <v>365</v>
      </c>
      <c r="D630" t="s">
        <v>17</v>
      </c>
      <c r="E630" t="s">
        <v>18</v>
      </c>
      <c r="F630" t="s">
        <v>19</v>
      </c>
      <c r="G630" t="s">
        <v>66</v>
      </c>
      <c r="H630" t="s">
        <v>17</v>
      </c>
      <c r="I630">
        <v>3</v>
      </c>
      <c r="J630" t="s">
        <v>17</v>
      </c>
      <c r="L630">
        <v>3</v>
      </c>
      <c r="M630" s="2">
        <f>L630*6984</f>
        <v>20952</v>
      </c>
      <c r="N630" t="s">
        <v>17</v>
      </c>
      <c r="P630" t="s">
        <v>17</v>
      </c>
      <c r="R630" s="2">
        <f t="shared" si="24"/>
        <v>20952</v>
      </c>
    </row>
    <row r="631" spans="1:19" x14ac:dyDescent="0.25">
      <c r="A631" t="s">
        <v>363</v>
      </c>
      <c r="B631" t="s">
        <v>364</v>
      </c>
      <c r="C631" t="s">
        <v>365</v>
      </c>
      <c r="D631" t="s">
        <v>17</v>
      </c>
      <c r="E631" t="s">
        <v>18</v>
      </c>
      <c r="F631" t="s">
        <v>19</v>
      </c>
      <c r="G631" t="s">
        <v>43</v>
      </c>
      <c r="H631" t="s">
        <v>17</v>
      </c>
      <c r="I631">
        <v>5</v>
      </c>
      <c r="J631" t="s">
        <v>17</v>
      </c>
      <c r="L631">
        <v>5</v>
      </c>
      <c r="M631" s="2">
        <f>L631*9153</f>
        <v>45765</v>
      </c>
      <c r="N631" t="s">
        <v>17</v>
      </c>
      <c r="P631" t="s">
        <v>17</v>
      </c>
      <c r="R631" s="2">
        <f t="shared" si="24"/>
        <v>45765</v>
      </c>
    </row>
    <row r="632" spans="1:19" x14ac:dyDescent="0.25">
      <c r="A632" t="s">
        <v>363</v>
      </c>
      <c r="B632" t="s">
        <v>364</v>
      </c>
      <c r="C632" t="s">
        <v>365</v>
      </c>
      <c r="D632" t="s">
        <v>17</v>
      </c>
      <c r="E632" t="s">
        <v>18</v>
      </c>
      <c r="F632" t="s">
        <v>19</v>
      </c>
      <c r="G632" t="s">
        <v>37</v>
      </c>
      <c r="H632" t="s">
        <v>17</v>
      </c>
      <c r="I632">
        <v>318</v>
      </c>
      <c r="J632" t="s">
        <v>17</v>
      </c>
      <c r="L632">
        <v>318</v>
      </c>
      <c r="M632" s="2">
        <f>L632*5384</f>
        <v>1712112</v>
      </c>
      <c r="N632" t="s">
        <v>17</v>
      </c>
      <c r="P632" t="s">
        <v>17</v>
      </c>
      <c r="R632" s="2">
        <f t="shared" si="24"/>
        <v>1712112</v>
      </c>
    </row>
    <row r="633" spans="1:19" x14ac:dyDescent="0.25">
      <c r="A633" t="s">
        <v>363</v>
      </c>
      <c r="B633" t="s">
        <v>364</v>
      </c>
      <c r="C633" t="s">
        <v>365</v>
      </c>
      <c r="D633" t="s">
        <v>17</v>
      </c>
      <c r="E633" t="s">
        <v>18</v>
      </c>
      <c r="F633" t="s">
        <v>19</v>
      </c>
      <c r="G633" t="s">
        <v>48</v>
      </c>
      <c r="H633" t="s">
        <v>17</v>
      </c>
      <c r="I633">
        <v>172</v>
      </c>
      <c r="J633" t="s">
        <v>17</v>
      </c>
      <c r="L633">
        <v>172</v>
      </c>
      <c r="M633" s="2">
        <f>L633*6547</f>
        <v>1126084</v>
      </c>
      <c r="N633" t="s">
        <v>17</v>
      </c>
      <c r="P633" t="s">
        <v>17</v>
      </c>
      <c r="R633" s="2">
        <f t="shared" si="24"/>
        <v>1126084</v>
      </c>
    </row>
    <row r="634" spans="1:19" s="3" customFormat="1" x14ac:dyDescent="0.25">
      <c r="M634" s="3">
        <f>SUM(M629:M633)</f>
        <v>4667245</v>
      </c>
      <c r="R634" s="3">
        <f t="shared" si="24"/>
        <v>4667245</v>
      </c>
      <c r="S634" s="3">
        <f>M634</f>
        <v>4667245</v>
      </c>
    </row>
    <row r="635" spans="1:19" x14ac:dyDescent="0.25">
      <c r="A635" t="s">
        <v>366</v>
      </c>
      <c r="B635" t="s">
        <v>367</v>
      </c>
      <c r="C635" t="s">
        <v>368</v>
      </c>
      <c r="D635" t="s">
        <v>154</v>
      </c>
      <c r="E635" t="s">
        <v>18</v>
      </c>
      <c r="F635" t="s">
        <v>19</v>
      </c>
      <c r="G635" t="s">
        <v>41</v>
      </c>
      <c r="H635" t="s">
        <v>17</v>
      </c>
      <c r="I635">
        <v>95</v>
      </c>
      <c r="J635" t="s">
        <v>17</v>
      </c>
      <c r="L635">
        <v>95</v>
      </c>
      <c r="M635" s="2">
        <f>L635*4108</f>
        <v>390260</v>
      </c>
      <c r="N635" t="s">
        <v>17</v>
      </c>
      <c r="P635" t="s">
        <v>17</v>
      </c>
      <c r="R635" s="2">
        <f t="shared" si="24"/>
        <v>390260</v>
      </c>
    </row>
    <row r="636" spans="1:19" x14ac:dyDescent="0.25">
      <c r="A636" t="s">
        <v>366</v>
      </c>
      <c r="B636" t="s">
        <v>367</v>
      </c>
      <c r="C636" t="s">
        <v>368</v>
      </c>
      <c r="D636" t="s">
        <v>154</v>
      </c>
      <c r="E636" t="s">
        <v>18</v>
      </c>
      <c r="F636" t="s">
        <v>19</v>
      </c>
      <c r="G636" t="s">
        <v>37</v>
      </c>
      <c r="H636" t="s">
        <v>17</v>
      </c>
      <c r="I636">
        <v>89</v>
      </c>
      <c r="J636" t="s">
        <v>17</v>
      </c>
      <c r="L636">
        <v>89</v>
      </c>
      <c r="M636" s="2">
        <f>L636*5384</f>
        <v>479176</v>
      </c>
      <c r="N636" t="s">
        <v>17</v>
      </c>
      <c r="P636" t="s">
        <v>17</v>
      </c>
      <c r="R636" s="2">
        <f t="shared" si="24"/>
        <v>479176</v>
      </c>
    </row>
    <row r="637" spans="1:19" x14ac:dyDescent="0.25">
      <c r="A637" t="s">
        <v>366</v>
      </c>
      <c r="B637" t="s">
        <v>367</v>
      </c>
      <c r="C637" t="s">
        <v>368</v>
      </c>
      <c r="D637" t="s">
        <v>154</v>
      </c>
      <c r="E637" t="s">
        <v>18</v>
      </c>
      <c r="F637" t="s">
        <v>19</v>
      </c>
      <c r="G637" t="s">
        <v>66</v>
      </c>
      <c r="H637" t="s">
        <v>17</v>
      </c>
      <c r="I637">
        <v>1</v>
      </c>
      <c r="J637" t="s">
        <v>17</v>
      </c>
      <c r="L637">
        <v>1</v>
      </c>
      <c r="M637" s="2">
        <f>L637*6984</f>
        <v>6984</v>
      </c>
      <c r="N637" t="s">
        <v>17</v>
      </c>
      <c r="P637" t="s">
        <v>17</v>
      </c>
      <c r="R637" s="2">
        <f t="shared" si="24"/>
        <v>6984</v>
      </c>
    </row>
    <row r="638" spans="1:19" x14ac:dyDescent="0.25">
      <c r="A638" t="s">
        <v>366</v>
      </c>
      <c r="B638" t="s">
        <v>367</v>
      </c>
      <c r="C638" t="s">
        <v>368</v>
      </c>
      <c r="D638" t="s">
        <v>154</v>
      </c>
      <c r="E638" t="s">
        <v>18</v>
      </c>
      <c r="F638" t="s">
        <v>19</v>
      </c>
      <c r="G638" t="s">
        <v>47</v>
      </c>
      <c r="H638" t="s">
        <v>17</v>
      </c>
      <c r="I638">
        <v>69</v>
      </c>
      <c r="J638" t="s">
        <v>17</v>
      </c>
      <c r="L638">
        <v>69</v>
      </c>
      <c r="M638" s="2">
        <f>L638*3570</f>
        <v>246330</v>
      </c>
      <c r="N638" t="s">
        <v>17</v>
      </c>
      <c r="P638" t="s">
        <v>17</v>
      </c>
      <c r="R638" s="2">
        <f t="shared" si="24"/>
        <v>246330</v>
      </c>
    </row>
    <row r="639" spans="1:19" x14ac:dyDescent="0.25">
      <c r="A639" t="s">
        <v>366</v>
      </c>
      <c r="B639" t="s">
        <v>367</v>
      </c>
      <c r="C639" t="s">
        <v>368</v>
      </c>
      <c r="D639" t="s">
        <v>154</v>
      </c>
      <c r="E639" t="s">
        <v>18</v>
      </c>
      <c r="F639" t="s">
        <v>19</v>
      </c>
      <c r="G639" t="s">
        <v>43</v>
      </c>
      <c r="H639" t="s">
        <v>17</v>
      </c>
      <c r="I639">
        <v>2</v>
      </c>
      <c r="J639" t="s">
        <v>17</v>
      </c>
      <c r="L639">
        <v>2</v>
      </c>
      <c r="M639" s="2">
        <f>L639*9153</f>
        <v>18306</v>
      </c>
      <c r="N639" t="s">
        <v>17</v>
      </c>
      <c r="P639" t="s">
        <v>17</v>
      </c>
      <c r="R639" s="2">
        <f t="shared" si="24"/>
        <v>18306</v>
      </c>
    </row>
    <row r="640" spans="1:19" s="3" customFormat="1" x14ac:dyDescent="0.25">
      <c r="M640" s="3">
        <f>SUM(M635:M639)</f>
        <v>1141056</v>
      </c>
      <c r="R640" s="3">
        <f t="shared" si="24"/>
        <v>1141056</v>
      </c>
      <c r="S640" s="3">
        <f>M640</f>
        <v>1141056</v>
      </c>
    </row>
    <row r="641" spans="1:19" x14ac:dyDescent="0.25">
      <c r="A641" t="s">
        <v>369</v>
      </c>
      <c r="B641" t="s">
        <v>370</v>
      </c>
      <c r="C641" t="s">
        <v>371</v>
      </c>
      <c r="D641" t="s">
        <v>17</v>
      </c>
      <c r="E641" t="s">
        <v>98</v>
      </c>
      <c r="F641" t="s">
        <v>19</v>
      </c>
      <c r="G641" t="s">
        <v>37</v>
      </c>
      <c r="H641">
        <v>84</v>
      </c>
      <c r="I641" t="s">
        <v>17</v>
      </c>
      <c r="J641">
        <v>84</v>
      </c>
      <c r="K641" s="2">
        <f>J641*6192</f>
        <v>520128</v>
      </c>
      <c r="L641" t="s">
        <v>17</v>
      </c>
      <c r="N641" t="s">
        <v>17</v>
      </c>
      <c r="P641" t="s">
        <v>17</v>
      </c>
      <c r="R641" s="2">
        <f t="shared" si="24"/>
        <v>520128</v>
      </c>
    </row>
    <row r="642" spans="1:19" x14ac:dyDescent="0.25">
      <c r="A642" t="s">
        <v>369</v>
      </c>
      <c r="B642" t="s">
        <v>370</v>
      </c>
      <c r="C642" t="s">
        <v>371</v>
      </c>
      <c r="D642" t="s">
        <v>17</v>
      </c>
      <c r="E642" t="s">
        <v>98</v>
      </c>
      <c r="F642" t="s">
        <v>19</v>
      </c>
      <c r="G642" t="s">
        <v>47</v>
      </c>
      <c r="H642">
        <v>37</v>
      </c>
      <c r="I642" t="s">
        <v>17</v>
      </c>
      <c r="J642">
        <v>37</v>
      </c>
      <c r="K642" s="2">
        <f>J642*3904</f>
        <v>144448</v>
      </c>
      <c r="L642" t="s">
        <v>17</v>
      </c>
      <c r="N642" t="s">
        <v>17</v>
      </c>
      <c r="P642" t="s">
        <v>17</v>
      </c>
      <c r="R642" s="2">
        <f t="shared" si="24"/>
        <v>144448</v>
      </c>
    </row>
    <row r="643" spans="1:19" x14ac:dyDescent="0.25">
      <c r="A643" t="s">
        <v>369</v>
      </c>
      <c r="B643" t="s">
        <v>370</v>
      </c>
      <c r="C643" t="s">
        <v>371</v>
      </c>
      <c r="D643" t="s">
        <v>17</v>
      </c>
      <c r="E643" t="s">
        <v>98</v>
      </c>
      <c r="F643" t="s">
        <v>19</v>
      </c>
      <c r="G643" t="s">
        <v>66</v>
      </c>
      <c r="H643">
        <v>2</v>
      </c>
      <c r="I643" t="s">
        <v>17</v>
      </c>
      <c r="J643">
        <v>2</v>
      </c>
      <c r="K643" s="2">
        <f>J643*6984</f>
        <v>13968</v>
      </c>
      <c r="L643" t="s">
        <v>17</v>
      </c>
      <c r="N643" t="s">
        <v>17</v>
      </c>
      <c r="P643" t="s">
        <v>17</v>
      </c>
      <c r="R643" s="2">
        <f t="shared" ref="R643:R706" si="25">K643+M643+O643+Q643</f>
        <v>13968</v>
      </c>
    </row>
    <row r="644" spans="1:19" x14ac:dyDescent="0.25">
      <c r="A644" t="s">
        <v>369</v>
      </c>
      <c r="B644" t="s">
        <v>370</v>
      </c>
      <c r="C644" t="s">
        <v>371</v>
      </c>
      <c r="D644" t="s">
        <v>17</v>
      </c>
      <c r="E644" t="s">
        <v>98</v>
      </c>
      <c r="F644" t="s">
        <v>19</v>
      </c>
      <c r="G644" t="s">
        <v>41</v>
      </c>
      <c r="H644">
        <v>88</v>
      </c>
      <c r="I644" t="s">
        <v>17</v>
      </c>
      <c r="J644">
        <v>88</v>
      </c>
      <c r="K644" s="2">
        <f>J644*4895</f>
        <v>430760</v>
      </c>
      <c r="L644" t="s">
        <v>17</v>
      </c>
      <c r="N644" t="s">
        <v>17</v>
      </c>
      <c r="P644" t="s">
        <v>17</v>
      </c>
      <c r="R644" s="2">
        <f t="shared" si="25"/>
        <v>430760</v>
      </c>
    </row>
    <row r="645" spans="1:19" s="3" customFormat="1" x14ac:dyDescent="0.25">
      <c r="K645" s="3">
        <f>SUM(K641:K644)</f>
        <v>1109304</v>
      </c>
      <c r="R645" s="3">
        <f t="shared" si="25"/>
        <v>1109304</v>
      </c>
      <c r="S645" s="3">
        <f>K645</f>
        <v>1109304</v>
      </c>
    </row>
    <row r="646" spans="1:19" x14ac:dyDescent="0.25">
      <c r="A646" t="s">
        <v>372</v>
      </c>
      <c r="B646" t="s">
        <v>373</v>
      </c>
      <c r="C646" t="s">
        <v>374</v>
      </c>
      <c r="D646" t="s">
        <v>154</v>
      </c>
      <c r="E646" t="s">
        <v>98</v>
      </c>
      <c r="F646" t="s">
        <v>19</v>
      </c>
      <c r="G646" t="s">
        <v>24</v>
      </c>
      <c r="H646">
        <v>309</v>
      </c>
      <c r="I646" t="s">
        <v>17</v>
      </c>
      <c r="J646">
        <v>309</v>
      </c>
      <c r="L646" t="s">
        <v>17</v>
      </c>
      <c r="N646" t="s">
        <v>17</v>
      </c>
      <c r="P646" t="s">
        <v>17</v>
      </c>
      <c r="R646" s="2">
        <f t="shared" si="25"/>
        <v>0</v>
      </c>
    </row>
    <row r="647" spans="1:19" x14ac:dyDescent="0.25">
      <c r="A647" t="s">
        <v>372</v>
      </c>
      <c r="B647" t="s">
        <v>373</v>
      </c>
      <c r="C647" t="s">
        <v>374</v>
      </c>
      <c r="D647" t="s">
        <v>154</v>
      </c>
      <c r="E647" t="s">
        <v>98</v>
      </c>
      <c r="F647" t="s">
        <v>19</v>
      </c>
      <c r="G647" t="s">
        <v>41</v>
      </c>
      <c r="H647">
        <v>128</v>
      </c>
      <c r="I647" t="s">
        <v>17</v>
      </c>
      <c r="J647">
        <v>128</v>
      </c>
      <c r="K647" s="2">
        <f>J647*4895</f>
        <v>626560</v>
      </c>
      <c r="L647" t="s">
        <v>17</v>
      </c>
      <c r="N647" t="s">
        <v>17</v>
      </c>
      <c r="P647" t="s">
        <v>17</v>
      </c>
      <c r="R647" s="2">
        <f t="shared" si="25"/>
        <v>626560</v>
      </c>
    </row>
    <row r="648" spans="1:19" x14ac:dyDescent="0.25">
      <c r="A648" t="s">
        <v>372</v>
      </c>
      <c r="B648" t="s">
        <v>373</v>
      </c>
      <c r="C648" t="s">
        <v>374</v>
      </c>
      <c r="D648" t="s">
        <v>154</v>
      </c>
      <c r="E648" t="s">
        <v>98</v>
      </c>
      <c r="F648" t="s">
        <v>19</v>
      </c>
      <c r="G648" t="s">
        <v>47</v>
      </c>
      <c r="H648">
        <v>69</v>
      </c>
      <c r="I648" t="s">
        <v>17</v>
      </c>
      <c r="J648">
        <v>69</v>
      </c>
      <c r="K648" s="2">
        <f>J648*3904</f>
        <v>269376</v>
      </c>
      <c r="L648" t="s">
        <v>17</v>
      </c>
      <c r="N648" t="s">
        <v>17</v>
      </c>
      <c r="P648" t="s">
        <v>17</v>
      </c>
      <c r="R648" s="2">
        <f t="shared" si="25"/>
        <v>269376</v>
      </c>
    </row>
    <row r="649" spans="1:19" x14ac:dyDescent="0.25">
      <c r="A649" t="s">
        <v>372</v>
      </c>
      <c r="B649" t="s">
        <v>373</v>
      </c>
      <c r="C649" t="s">
        <v>374</v>
      </c>
      <c r="D649" t="s">
        <v>154</v>
      </c>
      <c r="E649" t="s">
        <v>98</v>
      </c>
      <c r="F649" t="s">
        <v>19</v>
      </c>
      <c r="G649" t="s">
        <v>37</v>
      </c>
      <c r="H649">
        <v>110</v>
      </c>
      <c r="I649" t="s">
        <v>17</v>
      </c>
      <c r="J649">
        <v>110</v>
      </c>
      <c r="K649" s="2">
        <f>J649*6192</f>
        <v>681120</v>
      </c>
      <c r="L649" t="s">
        <v>17</v>
      </c>
      <c r="N649" t="s">
        <v>17</v>
      </c>
      <c r="P649" t="s">
        <v>17</v>
      </c>
      <c r="R649" s="2">
        <f t="shared" si="25"/>
        <v>681120</v>
      </c>
    </row>
    <row r="650" spans="1:19" x14ac:dyDescent="0.25">
      <c r="A650" t="s">
        <v>372</v>
      </c>
      <c r="B650" t="s">
        <v>373</v>
      </c>
      <c r="C650" t="s">
        <v>374</v>
      </c>
      <c r="D650" t="s">
        <v>154</v>
      </c>
      <c r="E650" t="s">
        <v>98</v>
      </c>
      <c r="F650" t="s">
        <v>19</v>
      </c>
      <c r="G650" t="s">
        <v>66</v>
      </c>
      <c r="H650">
        <v>2</v>
      </c>
      <c r="I650" t="s">
        <v>17</v>
      </c>
      <c r="J650">
        <v>2</v>
      </c>
      <c r="K650" s="2">
        <f>J650*6984</f>
        <v>13968</v>
      </c>
      <c r="L650" t="s">
        <v>17</v>
      </c>
      <c r="N650" t="s">
        <v>17</v>
      </c>
      <c r="P650" t="s">
        <v>17</v>
      </c>
      <c r="R650" s="2">
        <f t="shared" si="25"/>
        <v>13968</v>
      </c>
    </row>
    <row r="651" spans="1:19" s="3" customFormat="1" x14ac:dyDescent="0.25">
      <c r="K651" s="3">
        <f>SUM(K646:K650)</f>
        <v>1591024</v>
      </c>
      <c r="R651" s="3">
        <f t="shared" si="25"/>
        <v>1591024</v>
      </c>
      <c r="S651" s="3">
        <f>K651</f>
        <v>1591024</v>
      </c>
    </row>
    <row r="652" spans="1:19" x14ac:dyDescent="0.25">
      <c r="A652" t="s">
        <v>375</v>
      </c>
      <c r="B652" t="s">
        <v>376</v>
      </c>
      <c r="C652" t="s">
        <v>377</v>
      </c>
      <c r="D652" t="s">
        <v>17</v>
      </c>
      <c r="E652" t="s">
        <v>98</v>
      </c>
      <c r="F652" t="s">
        <v>19</v>
      </c>
      <c r="G652" t="s">
        <v>37</v>
      </c>
      <c r="H652">
        <v>84</v>
      </c>
      <c r="I652" t="s">
        <v>17</v>
      </c>
      <c r="J652">
        <v>84</v>
      </c>
      <c r="K652" s="2">
        <f>J652*6192</f>
        <v>520128</v>
      </c>
      <c r="L652" t="s">
        <v>17</v>
      </c>
      <c r="N652" t="s">
        <v>17</v>
      </c>
      <c r="P652" t="s">
        <v>17</v>
      </c>
      <c r="R652" s="2">
        <f t="shared" si="25"/>
        <v>520128</v>
      </c>
    </row>
    <row r="653" spans="1:19" x14ac:dyDescent="0.25">
      <c r="A653" t="s">
        <v>375</v>
      </c>
      <c r="B653" t="s">
        <v>376</v>
      </c>
      <c r="C653" t="s">
        <v>377</v>
      </c>
      <c r="D653" t="s">
        <v>17</v>
      </c>
      <c r="E653" t="s">
        <v>98</v>
      </c>
      <c r="F653" t="s">
        <v>19</v>
      </c>
      <c r="G653" t="s">
        <v>47</v>
      </c>
      <c r="H653">
        <v>92</v>
      </c>
      <c r="I653" t="s">
        <v>17</v>
      </c>
      <c r="J653">
        <v>92</v>
      </c>
      <c r="K653" s="2">
        <f>J653*3904</f>
        <v>359168</v>
      </c>
      <c r="L653" t="s">
        <v>17</v>
      </c>
      <c r="N653" t="s">
        <v>17</v>
      </c>
      <c r="P653" t="s">
        <v>17</v>
      </c>
      <c r="R653" s="2">
        <f t="shared" si="25"/>
        <v>359168</v>
      </c>
    </row>
    <row r="654" spans="1:19" x14ac:dyDescent="0.25">
      <c r="A654" t="s">
        <v>375</v>
      </c>
      <c r="B654" t="s">
        <v>376</v>
      </c>
      <c r="C654" t="s">
        <v>377</v>
      </c>
      <c r="D654" t="s">
        <v>17</v>
      </c>
      <c r="E654" t="s">
        <v>98</v>
      </c>
      <c r="F654" t="s">
        <v>19</v>
      </c>
      <c r="G654" t="s">
        <v>66</v>
      </c>
      <c r="H654">
        <v>2</v>
      </c>
      <c r="I654" t="s">
        <v>17</v>
      </c>
      <c r="J654">
        <v>2</v>
      </c>
      <c r="K654" s="2">
        <f>J654*6984</f>
        <v>13968</v>
      </c>
      <c r="L654" t="s">
        <v>17</v>
      </c>
      <c r="N654" t="s">
        <v>17</v>
      </c>
      <c r="P654" t="s">
        <v>17</v>
      </c>
      <c r="R654" s="2">
        <f t="shared" si="25"/>
        <v>13968</v>
      </c>
    </row>
    <row r="655" spans="1:19" x14ac:dyDescent="0.25">
      <c r="A655" t="s">
        <v>375</v>
      </c>
      <c r="B655" t="s">
        <v>376</v>
      </c>
      <c r="C655" t="s">
        <v>377</v>
      </c>
      <c r="D655" t="s">
        <v>17</v>
      </c>
      <c r="E655" t="s">
        <v>98</v>
      </c>
      <c r="F655" t="s">
        <v>19</v>
      </c>
      <c r="G655" t="s">
        <v>43</v>
      </c>
      <c r="H655">
        <v>1</v>
      </c>
      <c r="I655" t="s">
        <v>17</v>
      </c>
      <c r="J655">
        <v>1</v>
      </c>
      <c r="K655" s="2">
        <f>J655*9153</f>
        <v>9153</v>
      </c>
      <c r="L655" t="s">
        <v>17</v>
      </c>
      <c r="N655" t="s">
        <v>17</v>
      </c>
      <c r="P655" t="s">
        <v>17</v>
      </c>
      <c r="R655" s="2">
        <f t="shared" si="25"/>
        <v>9153</v>
      </c>
    </row>
    <row r="656" spans="1:19" x14ac:dyDescent="0.25">
      <c r="A656" t="s">
        <v>375</v>
      </c>
      <c r="B656" t="s">
        <v>376</v>
      </c>
      <c r="C656" t="s">
        <v>377</v>
      </c>
      <c r="D656" t="s">
        <v>17</v>
      </c>
      <c r="E656" t="s">
        <v>98</v>
      </c>
      <c r="F656" t="s">
        <v>19</v>
      </c>
      <c r="G656" t="s">
        <v>41</v>
      </c>
      <c r="H656">
        <v>121</v>
      </c>
      <c r="I656" t="s">
        <v>17</v>
      </c>
      <c r="J656">
        <v>121</v>
      </c>
      <c r="K656" s="2">
        <f>J656*4895</f>
        <v>592295</v>
      </c>
      <c r="L656" t="s">
        <v>17</v>
      </c>
      <c r="N656" t="s">
        <v>17</v>
      </c>
      <c r="P656" t="s">
        <v>17</v>
      </c>
      <c r="R656" s="2">
        <f t="shared" si="25"/>
        <v>592295</v>
      </c>
    </row>
    <row r="657" spans="1:19" s="3" customFormat="1" x14ac:dyDescent="0.25">
      <c r="K657" s="3">
        <f>SUM(K652:K656)</f>
        <v>1494712</v>
      </c>
      <c r="R657" s="3">
        <f t="shared" si="25"/>
        <v>1494712</v>
      </c>
      <c r="S657" s="3">
        <f>K657</f>
        <v>1494712</v>
      </c>
    </row>
    <row r="658" spans="1:19" x14ac:dyDescent="0.25">
      <c r="A658" t="s">
        <v>378</v>
      </c>
      <c r="B658" t="s">
        <v>379</v>
      </c>
      <c r="C658" t="s">
        <v>380</v>
      </c>
      <c r="D658" t="s">
        <v>17</v>
      </c>
      <c r="E658" t="s">
        <v>98</v>
      </c>
      <c r="F658" t="s">
        <v>19</v>
      </c>
      <c r="G658" t="s">
        <v>43</v>
      </c>
      <c r="H658">
        <v>2</v>
      </c>
      <c r="I658" t="s">
        <v>17</v>
      </c>
      <c r="J658">
        <v>2</v>
      </c>
      <c r="K658" s="2">
        <f>J658*9153</f>
        <v>18306</v>
      </c>
      <c r="L658" t="s">
        <v>17</v>
      </c>
      <c r="N658" t="s">
        <v>17</v>
      </c>
      <c r="P658" t="s">
        <v>17</v>
      </c>
      <c r="R658" s="2">
        <f t="shared" si="25"/>
        <v>18306</v>
      </c>
    </row>
    <row r="659" spans="1:19" x14ac:dyDescent="0.25">
      <c r="A659" t="s">
        <v>378</v>
      </c>
      <c r="B659" t="s">
        <v>379</v>
      </c>
      <c r="C659" t="s">
        <v>380</v>
      </c>
      <c r="D659" t="s">
        <v>17</v>
      </c>
      <c r="E659" t="s">
        <v>98</v>
      </c>
      <c r="F659" t="s">
        <v>19</v>
      </c>
      <c r="G659" t="s">
        <v>41</v>
      </c>
      <c r="H659">
        <v>211</v>
      </c>
      <c r="I659" t="s">
        <v>17</v>
      </c>
      <c r="J659">
        <v>167</v>
      </c>
      <c r="K659" s="2">
        <f>J659*4895</f>
        <v>817465</v>
      </c>
      <c r="L659" t="s">
        <v>17</v>
      </c>
      <c r="N659">
        <v>44</v>
      </c>
      <c r="O659" s="2">
        <f>N659*5728</f>
        <v>252032</v>
      </c>
      <c r="P659" t="s">
        <v>17</v>
      </c>
      <c r="R659" s="2">
        <f t="shared" si="25"/>
        <v>1069497</v>
      </c>
    </row>
    <row r="660" spans="1:19" x14ac:dyDescent="0.25">
      <c r="A660" t="s">
        <v>378</v>
      </c>
      <c r="B660" t="s">
        <v>379</v>
      </c>
      <c r="C660" t="s">
        <v>380</v>
      </c>
      <c r="D660" t="s">
        <v>17</v>
      </c>
      <c r="E660" t="s">
        <v>98</v>
      </c>
      <c r="F660" t="s">
        <v>19</v>
      </c>
      <c r="G660" t="s">
        <v>66</v>
      </c>
      <c r="H660">
        <v>1</v>
      </c>
      <c r="I660" t="s">
        <v>17</v>
      </c>
      <c r="J660">
        <v>1</v>
      </c>
      <c r="K660" s="2">
        <f>J660*6984</f>
        <v>6984</v>
      </c>
      <c r="L660" t="s">
        <v>17</v>
      </c>
      <c r="N660" t="s">
        <v>17</v>
      </c>
      <c r="P660" t="s">
        <v>17</v>
      </c>
      <c r="R660" s="2">
        <f t="shared" si="25"/>
        <v>6984</v>
      </c>
    </row>
    <row r="661" spans="1:19" x14ac:dyDescent="0.25">
      <c r="A661" t="s">
        <v>378</v>
      </c>
      <c r="B661" t="s">
        <v>379</v>
      </c>
      <c r="C661" t="s">
        <v>380</v>
      </c>
      <c r="D661" t="s">
        <v>17</v>
      </c>
      <c r="E661" t="s">
        <v>98</v>
      </c>
      <c r="F661" t="s">
        <v>19</v>
      </c>
      <c r="G661" t="s">
        <v>47</v>
      </c>
      <c r="H661">
        <v>93</v>
      </c>
      <c r="I661" t="s">
        <v>17</v>
      </c>
      <c r="J661">
        <v>93</v>
      </c>
      <c r="K661" s="2">
        <f>J661*3904</f>
        <v>363072</v>
      </c>
      <c r="L661" t="s">
        <v>17</v>
      </c>
      <c r="N661" t="s">
        <v>17</v>
      </c>
      <c r="P661" t="s">
        <v>17</v>
      </c>
      <c r="R661" s="2">
        <f t="shared" si="25"/>
        <v>363072</v>
      </c>
    </row>
    <row r="662" spans="1:19" x14ac:dyDescent="0.25">
      <c r="A662" t="s">
        <v>378</v>
      </c>
      <c r="B662" t="s">
        <v>379</v>
      </c>
      <c r="C662" t="s">
        <v>380</v>
      </c>
      <c r="D662" t="s">
        <v>17</v>
      </c>
      <c r="E662" t="s">
        <v>98</v>
      </c>
      <c r="F662" t="s">
        <v>19</v>
      </c>
      <c r="G662" t="s">
        <v>37</v>
      </c>
      <c r="H662">
        <v>156</v>
      </c>
      <c r="I662" t="s">
        <v>17</v>
      </c>
      <c r="J662">
        <v>126</v>
      </c>
      <c r="K662" s="2">
        <f>J662*6192</f>
        <v>780192</v>
      </c>
      <c r="L662" t="s">
        <v>17</v>
      </c>
      <c r="N662">
        <v>30</v>
      </c>
      <c r="O662" s="2">
        <f>N662*7078</f>
        <v>212340</v>
      </c>
      <c r="P662" t="s">
        <v>17</v>
      </c>
      <c r="R662" s="2">
        <f t="shared" si="25"/>
        <v>992532</v>
      </c>
    </row>
    <row r="663" spans="1:19" s="3" customFormat="1" x14ac:dyDescent="0.25">
      <c r="K663" s="3">
        <f>SUM(K658:K662)</f>
        <v>1986019</v>
      </c>
      <c r="O663" s="3">
        <f>SUM(O658:O662)</f>
        <v>464372</v>
      </c>
      <c r="R663" s="3">
        <f t="shared" si="25"/>
        <v>2450391</v>
      </c>
      <c r="S663" s="3">
        <f>K663+O663</f>
        <v>2450391</v>
      </c>
    </row>
    <row r="664" spans="1:19" x14ac:dyDescent="0.25">
      <c r="A664" t="s">
        <v>381</v>
      </c>
      <c r="B664" t="s">
        <v>382</v>
      </c>
      <c r="C664" t="s">
        <v>383</v>
      </c>
      <c r="D664" t="s">
        <v>17</v>
      </c>
      <c r="E664" t="s">
        <v>98</v>
      </c>
      <c r="F664" t="s">
        <v>19</v>
      </c>
      <c r="G664" t="s">
        <v>66</v>
      </c>
      <c r="H664">
        <v>1</v>
      </c>
      <c r="I664" t="s">
        <v>17</v>
      </c>
      <c r="J664">
        <v>1</v>
      </c>
      <c r="K664" s="2">
        <f>J664*6984</f>
        <v>6984</v>
      </c>
      <c r="L664" t="s">
        <v>17</v>
      </c>
      <c r="N664" t="s">
        <v>17</v>
      </c>
      <c r="P664" t="s">
        <v>17</v>
      </c>
      <c r="R664" s="2">
        <f t="shared" si="25"/>
        <v>6984</v>
      </c>
    </row>
    <row r="665" spans="1:19" x14ac:dyDescent="0.25">
      <c r="A665" t="s">
        <v>381</v>
      </c>
      <c r="B665" t="s">
        <v>382</v>
      </c>
      <c r="C665" t="s">
        <v>383</v>
      </c>
      <c r="D665" t="s">
        <v>17</v>
      </c>
      <c r="E665" t="s">
        <v>98</v>
      </c>
      <c r="F665" t="s">
        <v>19</v>
      </c>
      <c r="G665" t="s">
        <v>43</v>
      </c>
      <c r="H665">
        <v>2</v>
      </c>
      <c r="I665" t="s">
        <v>17</v>
      </c>
      <c r="J665">
        <v>2</v>
      </c>
      <c r="K665" s="2">
        <f>J665*9153</f>
        <v>18306</v>
      </c>
      <c r="L665" t="s">
        <v>17</v>
      </c>
      <c r="N665" t="s">
        <v>17</v>
      </c>
      <c r="P665" t="s">
        <v>17</v>
      </c>
      <c r="R665" s="2">
        <f t="shared" si="25"/>
        <v>18306</v>
      </c>
    </row>
    <row r="666" spans="1:19" x14ac:dyDescent="0.25">
      <c r="A666" t="s">
        <v>381</v>
      </c>
      <c r="B666" t="s">
        <v>382</v>
      </c>
      <c r="C666" t="s">
        <v>383</v>
      </c>
      <c r="D666" t="s">
        <v>17</v>
      </c>
      <c r="E666" t="s">
        <v>98</v>
      </c>
      <c r="F666" t="s">
        <v>19</v>
      </c>
      <c r="G666" t="s">
        <v>37</v>
      </c>
      <c r="H666">
        <v>149</v>
      </c>
      <c r="I666" t="s">
        <v>17</v>
      </c>
      <c r="J666">
        <v>127</v>
      </c>
      <c r="K666" s="2">
        <f>J666*6192</f>
        <v>786384</v>
      </c>
      <c r="L666" t="s">
        <v>17</v>
      </c>
      <c r="N666">
        <v>22</v>
      </c>
      <c r="O666" s="2">
        <f>N666*7078</f>
        <v>155716</v>
      </c>
      <c r="P666" t="s">
        <v>17</v>
      </c>
      <c r="R666" s="2">
        <f t="shared" si="25"/>
        <v>942100</v>
      </c>
    </row>
    <row r="667" spans="1:19" x14ac:dyDescent="0.25">
      <c r="A667" t="s">
        <v>381</v>
      </c>
      <c r="B667" t="s">
        <v>382</v>
      </c>
      <c r="C667" t="s">
        <v>383</v>
      </c>
      <c r="D667" t="s">
        <v>17</v>
      </c>
      <c r="E667" t="s">
        <v>98</v>
      </c>
      <c r="F667" t="s">
        <v>19</v>
      </c>
      <c r="G667" t="s">
        <v>47</v>
      </c>
      <c r="H667">
        <v>82</v>
      </c>
      <c r="I667" t="s">
        <v>17</v>
      </c>
      <c r="J667">
        <v>82</v>
      </c>
      <c r="K667" s="2">
        <f>J667*3904</f>
        <v>320128</v>
      </c>
      <c r="L667" t="s">
        <v>17</v>
      </c>
      <c r="N667" t="s">
        <v>17</v>
      </c>
      <c r="R667" s="2">
        <f t="shared" si="25"/>
        <v>320128</v>
      </c>
    </row>
    <row r="668" spans="1:19" x14ac:dyDescent="0.25">
      <c r="A668" t="s">
        <v>381</v>
      </c>
      <c r="B668" t="s">
        <v>382</v>
      </c>
      <c r="C668" t="s">
        <v>383</v>
      </c>
      <c r="D668" t="s">
        <v>17</v>
      </c>
      <c r="E668" t="s">
        <v>98</v>
      </c>
      <c r="F668" t="s">
        <v>19</v>
      </c>
      <c r="G668" t="s">
        <v>41</v>
      </c>
      <c r="H668">
        <v>142</v>
      </c>
      <c r="I668" t="s">
        <v>17</v>
      </c>
      <c r="J668">
        <v>121</v>
      </c>
      <c r="K668" s="2">
        <f>J668*4895</f>
        <v>592295</v>
      </c>
      <c r="L668" t="s">
        <v>17</v>
      </c>
      <c r="N668">
        <v>21</v>
      </c>
      <c r="O668" s="2">
        <f>N668*5728</f>
        <v>120288</v>
      </c>
      <c r="P668" t="s">
        <v>17</v>
      </c>
      <c r="R668" s="2">
        <f t="shared" si="25"/>
        <v>712583</v>
      </c>
    </row>
    <row r="669" spans="1:19" s="3" customFormat="1" x14ac:dyDescent="0.25">
      <c r="K669" s="3">
        <f>SUM(K664:K668)</f>
        <v>1724097</v>
      </c>
      <c r="O669" s="3">
        <f>SUM(O664:O668)</f>
        <v>276004</v>
      </c>
      <c r="R669" s="3">
        <f t="shared" si="25"/>
        <v>2000101</v>
      </c>
      <c r="S669" s="3">
        <f>K669+O669</f>
        <v>2000101</v>
      </c>
    </row>
    <row r="670" spans="1:19" x14ac:dyDescent="0.25">
      <c r="A670" t="s">
        <v>384</v>
      </c>
      <c r="B670" t="s">
        <v>385</v>
      </c>
      <c r="C670" t="s">
        <v>386</v>
      </c>
      <c r="D670" t="s">
        <v>154</v>
      </c>
      <c r="E670" t="s">
        <v>98</v>
      </c>
      <c r="F670" t="s">
        <v>19</v>
      </c>
      <c r="G670" t="s">
        <v>41</v>
      </c>
      <c r="H670">
        <v>172</v>
      </c>
      <c r="I670" t="s">
        <v>17</v>
      </c>
      <c r="J670">
        <v>172</v>
      </c>
      <c r="K670" s="2">
        <f>J670*4895</f>
        <v>841940</v>
      </c>
      <c r="L670" t="s">
        <v>17</v>
      </c>
      <c r="N670" t="s">
        <v>17</v>
      </c>
      <c r="P670" t="s">
        <v>17</v>
      </c>
      <c r="R670" s="2">
        <f t="shared" si="25"/>
        <v>841940</v>
      </c>
    </row>
    <row r="671" spans="1:19" x14ac:dyDescent="0.25">
      <c r="A671" t="s">
        <v>384</v>
      </c>
      <c r="B671" t="s">
        <v>385</v>
      </c>
      <c r="C671" t="s">
        <v>386</v>
      </c>
      <c r="D671" t="s">
        <v>154</v>
      </c>
      <c r="E671" t="s">
        <v>98</v>
      </c>
      <c r="F671" t="s">
        <v>19</v>
      </c>
      <c r="G671" t="s">
        <v>47</v>
      </c>
      <c r="H671">
        <v>84</v>
      </c>
      <c r="I671" t="s">
        <v>17</v>
      </c>
      <c r="J671">
        <v>84</v>
      </c>
      <c r="K671" s="2">
        <f>J671*3904</f>
        <v>327936</v>
      </c>
      <c r="L671" t="s">
        <v>17</v>
      </c>
      <c r="N671" t="s">
        <v>17</v>
      </c>
      <c r="P671" t="s">
        <v>17</v>
      </c>
      <c r="R671" s="2">
        <f t="shared" si="25"/>
        <v>327936</v>
      </c>
    </row>
    <row r="672" spans="1:19" x14ac:dyDescent="0.25">
      <c r="A672" t="s">
        <v>384</v>
      </c>
      <c r="B672" t="s">
        <v>385</v>
      </c>
      <c r="C672" t="s">
        <v>386</v>
      </c>
      <c r="D672" t="s">
        <v>154</v>
      </c>
      <c r="E672" t="s">
        <v>98</v>
      </c>
      <c r="F672" t="s">
        <v>19</v>
      </c>
      <c r="G672" t="s">
        <v>110</v>
      </c>
      <c r="H672" t="s">
        <v>17</v>
      </c>
      <c r="I672" t="s">
        <v>17</v>
      </c>
      <c r="J672" t="s">
        <v>17</v>
      </c>
      <c r="L672" t="s">
        <v>17</v>
      </c>
      <c r="N672" t="s">
        <v>17</v>
      </c>
      <c r="P672" t="s">
        <v>17</v>
      </c>
      <c r="R672" s="2">
        <f t="shared" si="25"/>
        <v>0</v>
      </c>
    </row>
    <row r="673" spans="1:19" x14ac:dyDescent="0.25">
      <c r="A673" t="s">
        <v>384</v>
      </c>
      <c r="B673" t="s">
        <v>385</v>
      </c>
      <c r="C673" t="s">
        <v>386</v>
      </c>
      <c r="D673" t="s">
        <v>154</v>
      </c>
      <c r="E673" t="s">
        <v>98</v>
      </c>
      <c r="F673" t="s">
        <v>19</v>
      </c>
      <c r="G673" t="s">
        <v>37</v>
      </c>
      <c r="H673">
        <v>162</v>
      </c>
      <c r="I673" t="s">
        <v>17</v>
      </c>
      <c r="J673">
        <v>162</v>
      </c>
      <c r="K673" s="2">
        <f>J673*6192</f>
        <v>1003104</v>
      </c>
      <c r="L673" t="s">
        <v>17</v>
      </c>
      <c r="N673" t="s">
        <v>17</v>
      </c>
      <c r="P673" t="s">
        <v>17</v>
      </c>
      <c r="R673" s="2">
        <f t="shared" si="25"/>
        <v>1003104</v>
      </c>
    </row>
    <row r="674" spans="1:19" x14ac:dyDescent="0.25">
      <c r="A674" t="s">
        <v>384</v>
      </c>
      <c r="B674" t="s">
        <v>385</v>
      </c>
      <c r="C674" t="s">
        <v>386</v>
      </c>
      <c r="D674" t="s">
        <v>154</v>
      </c>
      <c r="E674" t="s">
        <v>98</v>
      </c>
      <c r="F674" t="s">
        <v>19</v>
      </c>
      <c r="G674" t="s">
        <v>43</v>
      </c>
      <c r="H674">
        <v>6</v>
      </c>
      <c r="I674" t="s">
        <v>17</v>
      </c>
      <c r="J674">
        <v>6</v>
      </c>
      <c r="K674" s="2">
        <f>J674*9153</f>
        <v>54918</v>
      </c>
      <c r="L674" t="s">
        <v>17</v>
      </c>
      <c r="N674" t="s">
        <v>17</v>
      </c>
      <c r="P674" t="s">
        <v>17</v>
      </c>
      <c r="R674" s="2">
        <f t="shared" si="25"/>
        <v>54918</v>
      </c>
    </row>
    <row r="675" spans="1:19" x14ac:dyDescent="0.25">
      <c r="A675" t="s">
        <v>384</v>
      </c>
      <c r="B675" t="s">
        <v>385</v>
      </c>
      <c r="C675" t="s">
        <v>386</v>
      </c>
      <c r="D675" t="s">
        <v>154</v>
      </c>
      <c r="E675" t="s">
        <v>98</v>
      </c>
      <c r="F675" t="s">
        <v>19</v>
      </c>
      <c r="G675" t="s">
        <v>66</v>
      </c>
      <c r="H675">
        <v>2</v>
      </c>
      <c r="I675" t="s">
        <v>17</v>
      </c>
      <c r="J675">
        <v>2</v>
      </c>
      <c r="K675" s="2">
        <f>J675*6984</f>
        <v>13968</v>
      </c>
      <c r="L675" t="s">
        <v>17</v>
      </c>
      <c r="N675" t="s">
        <v>17</v>
      </c>
      <c r="P675" t="s">
        <v>17</v>
      </c>
      <c r="R675" s="2">
        <f t="shared" si="25"/>
        <v>13968</v>
      </c>
    </row>
    <row r="676" spans="1:19" s="3" customFormat="1" x14ac:dyDescent="0.25">
      <c r="K676" s="3">
        <f>SUM(K670:K675)</f>
        <v>2241866</v>
      </c>
      <c r="R676" s="3">
        <f t="shared" si="25"/>
        <v>2241866</v>
      </c>
      <c r="S676" s="3">
        <f>K676</f>
        <v>2241866</v>
      </c>
    </row>
    <row r="677" spans="1:19" x14ac:dyDescent="0.25">
      <c r="A677" t="s">
        <v>387</v>
      </c>
      <c r="B677" t="s">
        <v>388</v>
      </c>
      <c r="C677" t="s">
        <v>389</v>
      </c>
      <c r="D677" t="s">
        <v>17</v>
      </c>
      <c r="E677" t="s">
        <v>98</v>
      </c>
      <c r="F677" t="s">
        <v>19</v>
      </c>
      <c r="G677" t="s">
        <v>37</v>
      </c>
      <c r="H677">
        <v>136</v>
      </c>
      <c r="I677" t="s">
        <v>17</v>
      </c>
      <c r="J677">
        <v>104</v>
      </c>
      <c r="K677" s="2">
        <f>J677*6192</f>
        <v>643968</v>
      </c>
      <c r="L677" t="s">
        <v>17</v>
      </c>
      <c r="N677">
        <v>32</v>
      </c>
      <c r="O677" s="2">
        <f>N677*5728</f>
        <v>183296</v>
      </c>
      <c r="P677" t="s">
        <v>17</v>
      </c>
      <c r="R677" s="2">
        <f t="shared" si="25"/>
        <v>827264</v>
      </c>
    </row>
    <row r="678" spans="1:19" x14ac:dyDescent="0.25">
      <c r="A678" t="s">
        <v>387</v>
      </c>
      <c r="B678" t="s">
        <v>388</v>
      </c>
      <c r="C678" t="s">
        <v>389</v>
      </c>
      <c r="D678" t="s">
        <v>17</v>
      </c>
      <c r="E678" t="s">
        <v>98</v>
      </c>
      <c r="F678" t="s">
        <v>19</v>
      </c>
      <c r="G678" t="s">
        <v>41</v>
      </c>
      <c r="H678">
        <v>273</v>
      </c>
      <c r="I678" t="s">
        <v>17</v>
      </c>
      <c r="J678">
        <v>108</v>
      </c>
      <c r="K678" s="2">
        <f>J678*4895</f>
        <v>528660</v>
      </c>
      <c r="L678" t="s">
        <v>17</v>
      </c>
      <c r="N678">
        <v>165</v>
      </c>
      <c r="O678" s="2">
        <f>N678*5728</f>
        <v>945120</v>
      </c>
      <c r="P678" t="s">
        <v>17</v>
      </c>
      <c r="R678" s="2">
        <f t="shared" si="25"/>
        <v>1473780</v>
      </c>
    </row>
    <row r="679" spans="1:19" x14ac:dyDescent="0.25">
      <c r="A679" t="s">
        <v>387</v>
      </c>
      <c r="B679" t="s">
        <v>388</v>
      </c>
      <c r="C679" t="s">
        <v>389</v>
      </c>
      <c r="D679" t="s">
        <v>17</v>
      </c>
      <c r="E679" t="s">
        <v>98</v>
      </c>
      <c r="F679" t="s">
        <v>19</v>
      </c>
      <c r="G679" t="s">
        <v>47</v>
      </c>
      <c r="H679">
        <v>134</v>
      </c>
      <c r="I679" t="s">
        <v>17</v>
      </c>
      <c r="J679">
        <v>134</v>
      </c>
      <c r="K679" s="2">
        <f>J679*3904</f>
        <v>523136</v>
      </c>
      <c r="L679" t="s">
        <v>17</v>
      </c>
      <c r="N679" t="s">
        <v>17</v>
      </c>
      <c r="O679" s="2">
        <v>0</v>
      </c>
      <c r="P679" t="s">
        <v>17</v>
      </c>
      <c r="R679" s="2">
        <f t="shared" si="25"/>
        <v>523136</v>
      </c>
    </row>
    <row r="680" spans="1:19" s="3" customFormat="1" x14ac:dyDescent="0.25">
      <c r="K680" s="3">
        <f>SUM(K677:K679)</f>
        <v>1695764</v>
      </c>
      <c r="O680" s="3">
        <f>SUM(O677:O679)</f>
        <v>1128416</v>
      </c>
      <c r="R680" s="3">
        <f t="shared" si="25"/>
        <v>2824180</v>
      </c>
      <c r="S680" s="3">
        <f>K680+O680</f>
        <v>2824180</v>
      </c>
    </row>
    <row r="681" spans="1:19" x14ac:dyDescent="0.25">
      <c r="A681" t="s">
        <v>390</v>
      </c>
      <c r="B681" t="s">
        <v>391</v>
      </c>
      <c r="C681" t="s">
        <v>392</v>
      </c>
      <c r="D681" t="s">
        <v>154</v>
      </c>
      <c r="E681" t="s">
        <v>98</v>
      </c>
      <c r="F681" t="s">
        <v>19</v>
      </c>
      <c r="G681" t="s">
        <v>66</v>
      </c>
      <c r="H681">
        <v>4</v>
      </c>
      <c r="I681" t="s">
        <v>17</v>
      </c>
      <c r="J681">
        <v>4</v>
      </c>
      <c r="K681" s="2">
        <f>J681*6984</f>
        <v>27936</v>
      </c>
      <c r="L681" t="s">
        <v>17</v>
      </c>
      <c r="N681" t="s">
        <v>17</v>
      </c>
      <c r="P681" t="s">
        <v>17</v>
      </c>
      <c r="R681" s="2">
        <f t="shared" si="25"/>
        <v>27936</v>
      </c>
    </row>
    <row r="682" spans="1:19" x14ac:dyDescent="0.25">
      <c r="A682" t="s">
        <v>390</v>
      </c>
      <c r="B682" t="s">
        <v>391</v>
      </c>
      <c r="C682" t="s">
        <v>392</v>
      </c>
      <c r="D682" t="s">
        <v>154</v>
      </c>
      <c r="E682" t="s">
        <v>98</v>
      </c>
      <c r="F682" t="s">
        <v>19</v>
      </c>
      <c r="G682" t="s">
        <v>47</v>
      </c>
      <c r="H682">
        <v>81</v>
      </c>
      <c r="I682" t="s">
        <v>17</v>
      </c>
      <c r="J682">
        <v>81</v>
      </c>
      <c r="K682" s="2">
        <f>J682*3904</f>
        <v>316224</v>
      </c>
      <c r="L682" t="s">
        <v>17</v>
      </c>
      <c r="N682" t="s">
        <v>17</v>
      </c>
      <c r="P682" t="s">
        <v>17</v>
      </c>
      <c r="R682" s="2">
        <f t="shared" si="25"/>
        <v>316224</v>
      </c>
    </row>
    <row r="683" spans="1:19" x14ac:dyDescent="0.25">
      <c r="A683" t="s">
        <v>390</v>
      </c>
      <c r="B683" t="s">
        <v>391</v>
      </c>
      <c r="C683" t="s">
        <v>392</v>
      </c>
      <c r="D683" t="s">
        <v>154</v>
      </c>
      <c r="E683" t="s">
        <v>98</v>
      </c>
      <c r="F683" t="s">
        <v>19</v>
      </c>
      <c r="G683" t="s">
        <v>37</v>
      </c>
      <c r="H683">
        <v>145</v>
      </c>
      <c r="I683" t="s">
        <v>17</v>
      </c>
      <c r="J683">
        <v>145</v>
      </c>
      <c r="K683" s="2">
        <f>J683*6192</f>
        <v>897840</v>
      </c>
      <c r="L683" t="s">
        <v>17</v>
      </c>
      <c r="N683" t="s">
        <v>17</v>
      </c>
      <c r="P683" t="s">
        <v>17</v>
      </c>
      <c r="R683" s="2">
        <f t="shared" si="25"/>
        <v>897840</v>
      </c>
    </row>
    <row r="684" spans="1:19" x14ac:dyDescent="0.25">
      <c r="A684" t="s">
        <v>390</v>
      </c>
      <c r="B684" t="s">
        <v>391</v>
      </c>
      <c r="C684" t="s">
        <v>392</v>
      </c>
      <c r="D684" t="s">
        <v>154</v>
      </c>
      <c r="E684" t="s">
        <v>98</v>
      </c>
      <c r="F684" t="s">
        <v>19</v>
      </c>
      <c r="G684" t="s">
        <v>41</v>
      </c>
      <c r="H684">
        <v>148</v>
      </c>
      <c r="I684" t="s">
        <v>17</v>
      </c>
      <c r="J684">
        <v>148</v>
      </c>
      <c r="K684" s="2">
        <f>J684*4895</f>
        <v>724460</v>
      </c>
      <c r="L684" t="s">
        <v>17</v>
      </c>
      <c r="N684" t="s">
        <v>17</v>
      </c>
      <c r="P684" t="s">
        <v>17</v>
      </c>
      <c r="R684" s="2">
        <f t="shared" si="25"/>
        <v>724460</v>
      </c>
    </row>
    <row r="685" spans="1:19" x14ac:dyDescent="0.25">
      <c r="A685" t="s">
        <v>390</v>
      </c>
      <c r="B685" t="s">
        <v>391</v>
      </c>
      <c r="C685" t="s">
        <v>392</v>
      </c>
      <c r="D685" t="s">
        <v>154</v>
      </c>
      <c r="E685" t="s">
        <v>98</v>
      </c>
      <c r="F685" t="s">
        <v>19</v>
      </c>
      <c r="G685" t="s">
        <v>43</v>
      </c>
      <c r="H685">
        <v>1</v>
      </c>
      <c r="I685" t="s">
        <v>17</v>
      </c>
      <c r="J685">
        <v>1</v>
      </c>
      <c r="K685" s="2">
        <f>J685*9153</f>
        <v>9153</v>
      </c>
      <c r="L685" t="s">
        <v>17</v>
      </c>
      <c r="N685" t="s">
        <v>17</v>
      </c>
      <c r="P685" t="s">
        <v>17</v>
      </c>
      <c r="R685" s="2">
        <f t="shared" si="25"/>
        <v>9153</v>
      </c>
    </row>
    <row r="686" spans="1:19" s="3" customFormat="1" x14ac:dyDescent="0.25">
      <c r="K686" s="3">
        <f>SUM(K681:K685)</f>
        <v>1975613</v>
      </c>
      <c r="R686" s="3">
        <f t="shared" si="25"/>
        <v>1975613</v>
      </c>
      <c r="S686" s="3">
        <f>K686</f>
        <v>1975613</v>
      </c>
    </row>
    <row r="687" spans="1:19" x14ac:dyDescent="0.25">
      <c r="A687" t="s">
        <v>393</v>
      </c>
      <c r="B687" t="s">
        <v>394</v>
      </c>
      <c r="C687" t="s">
        <v>395</v>
      </c>
      <c r="D687" t="s">
        <v>17</v>
      </c>
      <c r="E687" t="s">
        <v>18</v>
      </c>
      <c r="F687" t="s">
        <v>19</v>
      </c>
      <c r="G687" t="s">
        <v>48</v>
      </c>
      <c r="H687" t="s">
        <v>17</v>
      </c>
      <c r="I687">
        <v>152</v>
      </c>
      <c r="J687" t="s">
        <v>17</v>
      </c>
      <c r="L687">
        <v>152</v>
      </c>
      <c r="M687" s="2">
        <f>L687*6547</f>
        <v>995144</v>
      </c>
      <c r="N687" t="s">
        <v>17</v>
      </c>
      <c r="P687" t="s">
        <v>17</v>
      </c>
      <c r="R687" s="2">
        <f t="shared" si="25"/>
        <v>995144</v>
      </c>
    </row>
    <row r="688" spans="1:19" x14ac:dyDescent="0.25">
      <c r="A688" t="s">
        <v>393</v>
      </c>
      <c r="B688" t="s">
        <v>394</v>
      </c>
      <c r="C688" t="s">
        <v>395</v>
      </c>
      <c r="D688" t="s">
        <v>17</v>
      </c>
      <c r="E688" t="s">
        <v>18</v>
      </c>
      <c r="F688" t="s">
        <v>19</v>
      </c>
      <c r="G688" t="s">
        <v>41</v>
      </c>
      <c r="H688" t="s">
        <v>17</v>
      </c>
      <c r="I688">
        <v>416</v>
      </c>
      <c r="J688" t="s">
        <v>17</v>
      </c>
      <c r="L688">
        <v>416</v>
      </c>
      <c r="M688" s="2">
        <f>L688*4108</f>
        <v>1708928</v>
      </c>
      <c r="N688" t="s">
        <v>17</v>
      </c>
      <c r="P688" t="s">
        <v>17</v>
      </c>
      <c r="R688" s="2">
        <f t="shared" si="25"/>
        <v>1708928</v>
      </c>
    </row>
    <row r="689" spans="1:19" x14ac:dyDescent="0.25">
      <c r="A689" t="s">
        <v>393</v>
      </c>
      <c r="B689" t="s">
        <v>394</v>
      </c>
      <c r="C689" t="s">
        <v>395</v>
      </c>
      <c r="D689" t="s">
        <v>17</v>
      </c>
      <c r="E689" t="s">
        <v>18</v>
      </c>
      <c r="F689" t="s">
        <v>19</v>
      </c>
      <c r="G689" t="s">
        <v>47</v>
      </c>
      <c r="H689" t="s">
        <v>17</v>
      </c>
      <c r="I689">
        <v>18</v>
      </c>
      <c r="J689" t="s">
        <v>17</v>
      </c>
      <c r="L689">
        <v>18</v>
      </c>
      <c r="M689" s="2">
        <f>L689*3570</f>
        <v>64260</v>
      </c>
      <c r="N689" t="s">
        <v>17</v>
      </c>
      <c r="P689" t="s">
        <v>17</v>
      </c>
      <c r="R689" s="2">
        <f t="shared" si="25"/>
        <v>64260</v>
      </c>
    </row>
    <row r="690" spans="1:19" x14ac:dyDescent="0.25">
      <c r="A690" t="s">
        <v>393</v>
      </c>
      <c r="B690" t="s">
        <v>394</v>
      </c>
      <c r="C690" t="s">
        <v>395</v>
      </c>
      <c r="D690" t="s">
        <v>17</v>
      </c>
      <c r="E690" t="s">
        <v>18</v>
      </c>
      <c r="F690" t="s">
        <v>19</v>
      </c>
      <c r="G690" t="s">
        <v>66</v>
      </c>
      <c r="H690" t="s">
        <v>17</v>
      </c>
      <c r="I690">
        <v>3</v>
      </c>
      <c r="J690" t="s">
        <v>17</v>
      </c>
      <c r="L690">
        <v>3</v>
      </c>
      <c r="M690" s="2">
        <f>L690*6984</f>
        <v>20952</v>
      </c>
      <c r="N690" t="s">
        <v>17</v>
      </c>
      <c r="P690" t="s">
        <v>17</v>
      </c>
      <c r="R690" s="2">
        <f t="shared" si="25"/>
        <v>20952</v>
      </c>
    </row>
    <row r="691" spans="1:19" x14ac:dyDescent="0.25">
      <c r="A691" t="s">
        <v>393</v>
      </c>
      <c r="B691" t="s">
        <v>394</v>
      </c>
      <c r="C691" t="s">
        <v>395</v>
      </c>
      <c r="D691" t="s">
        <v>17</v>
      </c>
      <c r="E691" t="s">
        <v>18</v>
      </c>
      <c r="F691" t="s">
        <v>19</v>
      </c>
      <c r="G691" t="s">
        <v>37</v>
      </c>
      <c r="H691" t="s">
        <v>17</v>
      </c>
      <c r="I691">
        <v>285</v>
      </c>
      <c r="J691" t="s">
        <v>17</v>
      </c>
      <c r="L691">
        <v>285</v>
      </c>
      <c r="M691" s="2">
        <f>L691*5384</f>
        <v>1534440</v>
      </c>
      <c r="N691" t="s">
        <v>17</v>
      </c>
      <c r="P691" t="s">
        <v>17</v>
      </c>
      <c r="R691" s="2">
        <f t="shared" si="25"/>
        <v>1534440</v>
      </c>
    </row>
    <row r="692" spans="1:19" s="3" customFormat="1" x14ac:dyDescent="0.25">
      <c r="M692" s="3">
        <f>SUM(M687:M691)</f>
        <v>4323724</v>
      </c>
      <c r="R692" s="3">
        <f t="shared" si="25"/>
        <v>4323724</v>
      </c>
      <c r="S692" s="3">
        <f>M692</f>
        <v>4323724</v>
      </c>
    </row>
    <row r="693" spans="1:19" x14ac:dyDescent="0.25">
      <c r="A693" t="s">
        <v>396</v>
      </c>
      <c r="B693" t="s">
        <v>397</v>
      </c>
      <c r="C693" t="s">
        <v>398</v>
      </c>
      <c r="D693" t="s">
        <v>154</v>
      </c>
      <c r="E693" t="s">
        <v>98</v>
      </c>
      <c r="F693" t="s">
        <v>19</v>
      </c>
      <c r="G693" t="s">
        <v>66</v>
      </c>
      <c r="H693">
        <v>2</v>
      </c>
      <c r="I693" t="s">
        <v>17</v>
      </c>
      <c r="J693">
        <v>2</v>
      </c>
      <c r="K693" s="2">
        <f>J693*6984</f>
        <v>13968</v>
      </c>
      <c r="L693" t="s">
        <v>17</v>
      </c>
      <c r="N693" t="s">
        <v>17</v>
      </c>
      <c r="P693" t="s">
        <v>17</v>
      </c>
      <c r="R693" s="2">
        <f t="shared" si="25"/>
        <v>13968</v>
      </c>
    </row>
    <row r="694" spans="1:19" x14ac:dyDescent="0.25">
      <c r="A694" t="s">
        <v>396</v>
      </c>
      <c r="B694" t="s">
        <v>397</v>
      </c>
      <c r="C694" t="s">
        <v>398</v>
      </c>
      <c r="D694" t="s">
        <v>154</v>
      </c>
      <c r="E694" t="s">
        <v>98</v>
      </c>
      <c r="F694" t="s">
        <v>19</v>
      </c>
      <c r="G694" t="s">
        <v>37</v>
      </c>
      <c r="H694">
        <v>132</v>
      </c>
      <c r="I694" t="s">
        <v>17</v>
      </c>
      <c r="J694">
        <v>132</v>
      </c>
      <c r="K694" s="2">
        <f>J694*6192</f>
        <v>817344</v>
      </c>
      <c r="L694" t="s">
        <v>17</v>
      </c>
      <c r="N694" t="s">
        <v>17</v>
      </c>
      <c r="P694" t="s">
        <v>17</v>
      </c>
      <c r="R694" s="2">
        <f t="shared" si="25"/>
        <v>817344</v>
      </c>
    </row>
    <row r="695" spans="1:19" x14ac:dyDescent="0.25">
      <c r="A695" t="s">
        <v>396</v>
      </c>
      <c r="B695" t="s">
        <v>397</v>
      </c>
      <c r="C695" t="s">
        <v>398</v>
      </c>
      <c r="D695" t="s">
        <v>154</v>
      </c>
      <c r="E695" t="s">
        <v>98</v>
      </c>
      <c r="F695" t="s">
        <v>19</v>
      </c>
      <c r="G695" t="s">
        <v>47</v>
      </c>
      <c r="H695">
        <v>133</v>
      </c>
      <c r="I695" t="s">
        <v>17</v>
      </c>
      <c r="J695">
        <v>133</v>
      </c>
      <c r="K695" s="2">
        <f>J695*3904</f>
        <v>519232</v>
      </c>
      <c r="L695" t="s">
        <v>17</v>
      </c>
      <c r="N695" t="s">
        <v>17</v>
      </c>
      <c r="P695" t="s">
        <v>17</v>
      </c>
      <c r="R695" s="2">
        <f t="shared" si="25"/>
        <v>519232</v>
      </c>
    </row>
    <row r="696" spans="1:19" x14ac:dyDescent="0.25">
      <c r="A696" t="s">
        <v>396</v>
      </c>
      <c r="B696" t="s">
        <v>397</v>
      </c>
      <c r="C696" t="s">
        <v>398</v>
      </c>
      <c r="D696" t="s">
        <v>154</v>
      </c>
      <c r="E696" t="s">
        <v>98</v>
      </c>
      <c r="F696" t="s">
        <v>19</v>
      </c>
      <c r="G696" t="s">
        <v>41</v>
      </c>
      <c r="H696">
        <v>211</v>
      </c>
      <c r="I696" t="s">
        <v>17</v>
      </c>
      <c r="J696">
        <v>211</v>
      </c>
      <c r="K696" s="2">
        <f>J696*4895</f>
        <v>1032845</v>
      </c>
      <c r="L696" t="s">
        <v>17</v>
      </c>
      <c r="N696" t="s">
        <v>17</v>
      </c>
      <c r="P696" t="s">
        <v>17</v>
      </c>
      <c r="R696" s="2">
        <f t="shared" si="25"/>
        <v>1032845</v>
      </c>
    </row>
    <row r="697" spans="1:19" s="3" customFormat="1" x14ac:dyDescent="0.25">
      <c r="K697" s="3">
        <f>SUM(K693:K696)</f>
        <v>2383389</v>
      </c>
      <c r="R697" s="3">
        <f t="shared" si="25"/>
        <v>2383389</v>
      </c>
      <c r="S697" s="3">
        <f>K697</f>
        <v>2383389</v>
      </c>
    </row>
    <row r="698" spans="1:19" x14ac:dyDescent="0.25">
      <c r="A698" t="s">
        <v>399</v>
      </c>
      <c r="B698" t="s">
        <v>400</v>
      </c>
      <c r="C698" t="s">
        <v>401</v>
      </c>
      <c r="D698" t="s">
        <v>154</v>
      </c>
      <c r="E698" t="s">
        <v>98</v>
      </c>
      <c r="F698" t="s">
        <v>19</v>
      </c>
      <c r="G698" t="s">
        <v>41</v>
      </c>
      <c r="H698">
        <v>180</v>
      </c>
      <c r="I698" t="s">
        <v>17</v>
      </c>
      <c r="J698">
        <v>180</v>
      </c>
      <c r="K698" s="2">
        <f>J698*4895</f>
        <v>881100</v>
      </c>
      <c r="L698" t="s">
        <v>17</v>
      </c>
      <c r="N698" t="s">
        <v>17</v>
      </c>
      <c r="P698" t="s">
        <v>17</v>
      </c>
      <c r="R698" s="2">
        <f t="shared" si="25"/>
        <v>881100</v>
      </c>
    </row>
    <row r="699" spans="1:19" x14ac:dyDescent="0.25">
      <c r="A699" t="s">
        <v>399</v>
      </c>
      <c r="B699" t="s">
        <v>400</v>
      </c>
      <c r="C699" t="s">
        <v>401</v>
      </c>
      <c r="D699" t="s">
        <v>154</v>
      </c>
      <c r="E699" t="s">
        <v>98</v>
      </c>
      <c r="F699" t="s">
        <v>19</v>
      </c>
      <c r="G699" t="s">
        <v>47</v>
      </c>
      <c r="H699">
        <v>112</v>
      </c>
      <c r="I699" t="s">
        <v>17</v>
      </c>
      <c r="J699">
        <v>112</v>
      </c>
      <c r="K699" s="2">
        <f>J699*3904</f>
        <v>437248</v>
      </c>
      <c r="L699" t="s">
        <v>17</v>
      </c>
      <c r="N699" t="s">
        <v>17</v>
      </c>
      <c r="P699" t="s">
        <v>17</v>
      </c>
      <c r="R699" s="2">
        <f t="shared" si="25"/>
        <v>437248</v>
      </c>
    </row>
    <row r="700" spans="1:19" x14ac:dyDescent="0.25">
      <c r="A700" t="s">
        <v>399</v>
      </c>
      <c r="B700" t="s">
        <v>400</v>
      </c>
      <c r="C700" t="s">
        <v>401</v>
      </c>
      <c r="D700" t="s">
        <v>154</v>
      </c>
      <c r="E700" t="s">
        <v>98</v>
      </c>
      <c r="F700" t="s">
        <v>19</v>
      </c>
      <c r="G700" t="s">
        <v>66</v>
      </c>
      <c r="H700">
        <v>1</v>
      </c>
      <c r="I700" t="s">
        <v>17</v>
      </c>
      <c r="J700">
        <v>1</v>
      </c>
      <c r="K700" s="2">
        <f>J700*6984</f>
        <v>6984</v>
      </c>
      <c r="L700" t="s">
        <v>17</v>
      </c>
      <c r="N700" t="s">
        <v>17</v>
      </c>
      <c r="P700" t="s">
        <v>17</v>
      </c>
      <c r="R700" s="2">
        <f t="shared" si="25"/>
        <v>6984</v>
      </c>
    </row>
    <row r="701" spans="1:19" x14ac:dyDescent="0.25">
      <c r="A701" t="s">
        <v>399</v>
      </c>
      <c r="B701" t="s">
        <v>400</v>
      </c>
      <c r="C701" t="s">
        <v>401</v>
      </c>
      <c r="D701" t="s">
        <v>154</v>
      </c>
      <c r="E701" t="s">
        <v>98</v>
      </c>
      <c r="F701" t="s">
        <v>19</v>
      </c>
      <c r="G701" t="s">
        <v>37</v>
      </c>
      <c r="H701">
        <v>154</v>
      </c>
      <c r="I701" t="s">
        <v>17</v>
      </c>
      <c r="J701">
        <v>154</v>
      </c>
      <c r="K701" s="2">
        <f>J701*6192</f>
        <v>953568</v>
      </c>
      <c r="L701" t="s">
        <v>17</v>
      </c>
      <c r="N701" t="s">
        <v>17</v>
      </c>
      <c r="P701" t="s">
        <v>17</v>
      </c>
      <c r="R701" s="2">
        <f t="shared" si="25"/>
        <v>953568</v>
      </c>
    </row>
    <row r="702" spans="1:19" s="3" customFormat="1" x14ac:dyDescent="0.25">
      <c r="K702" s="3">
        <f>SUM(K698:K701)</f>
        <v>2278900</v>
      </c>
      <c r="R702" s="3">
        <f t="shared" si="25"/>
        <v>2278900</v>
      </c>
      <c r="S702" s="3">
        <f>K702</f>
        <v>2278900</v>
      </c>
    </row>
    <row r="703" spans="1:19" x14ac:dyDescent="0.25">
      <c r="A703" t="s">
        <v>402</v>
      </c>
      <c r="B703" t="s">
        <v>403</v>
      </c>
      <c r="C703" t="s">
        <v>404</v>
      </c>
      <c r="D703" t="s">
        <v>17</v>
      </c>
      <c r="E703" t="s">
        <v>98</v>
      </c>
      <c r="F703" t="s">
        <v>19</v>
      </c>
      <c r="G703" t="s">
        <v>41</v>
      </c>
      <c r="H703">
        <v>160</v>
      </c>
      <c r="I703" t="s">
        <v>17</v>
      </c>
      <c r="J703">
        <v>160</v>
      </c>
      <c r="K703" s="2">
        <f>J703*4895</f>
        <v>783200</v>
      </c>
      <c r="L703" t="s">
        <v>17</v>
      </c>
      <c r="N703" t="s">
        <v>17</v>
      </c>
      <c r="P703" t="s">
        <v>17</v>
      </c>
      <c r="R703" s="2">
        <f t="shared" si="25"/>
        <v>783200</v>
      </c>
    </row>
    <row r="704" spans="1:19" x14ac:dyDescent="0.25">
      <c r="A704" t="s">
        <v>402</v>
      </c>
      <c r="B704" t="s">
        <v>403</v>
      </c>
      <c r="C704" t="s">
        <v>404</v>
      </c>
      <c r="D704" t="s">
        <v>17</v>
      </c>
      <c r="E704" t="s">
        <v>98</v>
      </c>
      <c r="F704" t="s">
        <v>19</v>
      </c>
      <c r="G704" t="s">
        <v>47</v>
      </c>
      <c r="H704">
        <v>87</v>
      </c>
      <c r="I704" t="s">
        <v>17</v>
      </c>
      <c r="J704">
        <v>87</v>
      </c>
      <c r="K704" s="2">
        <f>J704*3904</f>
        <v>339648</v>
      </c>
      <c r="L704" t="s">
        <v>17</v>
      </c>
      <c r="N704" t="s">
        <v>17</v>
      </c>
      <c r="P704" t="s">
        <v>17</v>
      </c>
      <c r="R704" s="2">
        <f t="shared" si="25"/>
        <v>339648</v>
      </c>
    </row>
    <row r="705" spans="1:19" x14ac:dyDescent="0.25">
      <c r="A705" t="s">
        <v>402</v>
      </c>
      <c r="B705" t="s">
        <v>403</v>
      </c>
      <c r="C705" t="s">
        <v>404</v>
      </c>
      <c r="D705" t="s">
        <v>17</v>
      </c>
      <c r="E705" t="s">
        <v>98</v>
      </c>
      <c r="F705" t="s">
        <v>19</v>
      </c>
      <c r="G705" t="s">
        <v>37</v>
      </c>
      <c r="H705">
        <v>110</v>
      </c>
      <c r="I705" t="s">
        <v>17</v>
      </c>
      <c r="J705">
        <v>110</v>
      </c>
      <c r="K705" s="2">
        <f>J705*6192</f>
        <v>681120</v>
      </c>
      <c r="L705" t="s">
        <v>17</v>
      </c>
      <c r="N705" t="s">
        <v>17</v>
      </c>
      <c r="P705" t="s">
        <v>17</v>
      </c>
      <c r="R705" s="2">
        <f t="shared" si="25"/>
        <v>681120</v>
      </c>
    </row>
    <row r="706" spans="1:19" s="3" customFormat="1" x14ac:dyDescent="0.25">
      <c r="K706" s="3">
        <f>SUM(K703:K705)</f>
        <v>1803968</v>
      </c>
      <c r="R706" s="3">
        <f t="shared" si="25"/>
        <v>1803968</v>
      </c>
      <c r="S706" s="3">
        <f>K706</f>
        <v>1803968</v>
      </c>
    </row>
    <row r="707" spans="1:19" x14ac:dyDescent="0.25">
      <c r="A707" t="s">
        <v>405</v>
      </c>
      <c r="B707" t="s">
        <v>406</v>
      </c>
      <c r="C707" t="s">
        <v>407</v>
      </c>
      <c r="D707" t="s">
        <v>154</v>
      </c>
      <c r="E707" t="s">
        <v>98</v>
      </c>
      <c r="F707" t="s">
        <v>19</v>
      </c>
      <c r="G707" t="s">
        <v>43</v>
      </c>
      <c r="H707">
        <v>4</v>
      </c>
      <c r="I707" t="s">
        <v>17</v>
      </c>
      <c r="J707">
        <v>4</v>
      </c>
      <c r="K707" s="2">
        <f>J707*9153</f>
        <v>36612</v>
      </c>
      <c r="L707" t="s">
        <v>17</v>
      </c>
      <c r="N707" t="s">
        <v>17</v>
      </c>
      <c r="P707" t="s">
        <v>17</v>
      </c>
      <c r="R707" s="2">
        <f t="shared" ref="R707:R770" si="26">K707+M707+O707+Q707</f>
        <v>36612</v>
      </c>
    </row>
    <row r="708" spans="1:19" x14ac:dyDescent="0.25">
      <c r="A708" t="s">
        <v>405</v>
      </c>
      <c r="B708" t="s">
        <v>406</v>
      </c>
      <c r="C708" t="s">
        <v>407</v>
      </c>
      <c r="D708" t="s">
        <v>154</v>
      </c>
      <c r="E708" t="s">
        <v>98</v>
      </c>
      <c r="F708" t="s">
        <v>19</v>
      </c>
      <c r="G708" t="s">
        <v>37</v>
      </c>
      <c r="H708">
        <v>172</v>
      </c>
      <c r="I708" t="s">
        <v>17</v>
      </c>
      <c r="J708">
        <v>154</v>
      </c>
      <c r="K708" s="2">
        <f>J708*6192</f>
        <v>953568</v>
      </c>
      <c r="L708" t="s">
        <v>17</v>
      </c>
      <c r="N708">
        <v>18</v>
      </c>
      <c r="O708" s="2">
        <f>N708*7078</f>
        <v>127404</v>
      </c>
      <c r="P708" t="s">
        <v>17</v>
      </c>
      <c r="R708" s="2">
        <f t="shared" si="26"/>
        <v>1080972</v>
      </c>
    </row>
    <row r="709" spans="1:19" x14ac:dyDescent="0.25">
      <c r="A709" t="s">
        <v>405</v>
      </c>
      <c r="B709" t="s">
        <v>406</v>
      </c>
      <c r="C709" t="s">
        <v>407</v>
      </c>
      <c r="D709" t="s">
        <v>154</v>
      </c>
      <c r="E709" t="s">
        <v>98</v>
      </c>
      <c r="F709" t="s">
        <v>19</v>
      </c>
      <c r="G709" t="s">
        <v>47</v>
      </c>
      <c r="H709">
        <v>113</v>
      </c>
      <c r="I709" t="s">
        <v>17</v>
      </c>
      <c r="J709">
        <v>113</v>
      </c>
      <c r="K709" s="2">
        <f>J709*3904</f>
        <v>441152</v>
      </c>
      <c r="L709" t="s">
        <v>17</v>
      </c>
      <c r="N709" t="s">
        <v>17</v>
      </c>
      <c r="P709" t="s">
        <v>17</v>
      </c>
      <c r="R709" s="2">
        <f t="shared" si="26"/>
        <v>441152</v>
      </c>
    </row>
    <row r="710" spans="1:19" x14ac:dyDescent="0.25">
      <c r="A710" t="s">
        <v>405</v>
      </c>
      <c r="B710" t="s">
        <v>406</v>
      </c>
      <c r="C710" t="s">
        <v>407</v>
      </c>
      <c r="D710" t="s">
        <v>154</v>
      </c>
      <c r="E710" t="s">
        <v>98</v>
      </c>
      <c r="F710" t="s">
        <v>19</v>
      </c>
      <c r="G710" t="s">
        <v>41</v>
      </c>
      <c r="H710">
        <v>203</v>
      </c>
      <c r="I710" t="s">
        <v>17</v>
      </c>
      <c r="J710">
        <v>187</v>
      </c>
      <c r="K710" s="2">
        <f>J710*4895</f>
        <v>915365</v>
      </c>
      <c r="L710" t="s">
        <v>17</v>
      </c>
      <c r="N710">
        <v>16</v>
      </c>
      <c r="O710" s="2">
        <f>N710*5728</f>
        <v>91648</v>
      </c>
      <c r="P710" t="s">
        <v>17</v>
      </c>
      <c r="R710" s="2">
        <f t="shared" si="26"/>
        <v>1007013</v>
      </c>
    </row>
    <row r="711" spans="1:19" s="3" customFormat="1" x14ac:dyDescent="0.25">
      <c r="K711" s="3">
        <f>SUM(K707:K710)</f>
        <v>2346697</v>
      </c>
      <c r="O711" s="3">
        <f>SUM(O707:O710)</f>
        <v>219052</v>
      </c>
      <c r="R711" s="3">
        <f t="shared" si="26"/>
        <v>2565749</v>
      </c>
      <c r="S711" s="3">
        <f>K711+O711</f>
        <v>2565749</v>
      </c>
    </row>
    <row r="712" spans="1:19" x14ac:dyDescent="0.25">
      <c r="A712" t="s">
        <v>408</v>
      </c>
      <c r="B712" t="s">
        <v>409</v>
      </c>
      <c r="C712" t="s">
        <v>410</v>
      </c>
      <c r="D712" t="s">
        <v>17</v>
      </c>
      <c r="E712" t="s">
        <v>98</v>
      </c>
      <c r="F712" t="s">
        <v>19</v>
      </c>
      <c r="G712" t="s">
        <v>47</v>
      </c>
      <c r="H712">
        <v>26</v>
      </c>
      <c r="I712" t="s">
        <v>17</v>
      </c>
      <c r="J712">
        <v>26</v>
      </c>
      <c r="K712" s="2">
        <f>J712*3904</f>
        <v>101504</v>
      </c>
      <c r="L712" t="s">
        <v>17</v>
      </c>
      <c r="N712" t="s">
        <v>17</v>
      </c>
      <c r="P712" t="s">
        <v>17</v>
      </c>
      <c r="R712" s="2">
        <f t="shared" si="26"/>
        <v>101504</v>
      </c>
    </row>
    <row r="713" spans="1:19" x14ac:dyDescent="0.25">
      <c r="A713" t="s">
        <v>408</v>
      </c>
      <c r="B713" t="s">
        <v>409</v>
      </c>
      <c r="C713" t="s">
        <v>410</v>
      </c>
      <c r="D713" t="s">
        <v>17</v>
      </c>
      <c r="E713" t="s">
        <v>98</v>
      </c>
      <c r="F713" t="s">
        <v>19</v>
      </c>
      <c r="G713" t="s">
        <v>41</v>
      </c>
      <c r="H713">
        <v>79</v>
      </c>
      <c r="I713" t="s">
        <v>17</v>
      </c>
      <c r="J713">
        <v>79</v>
      </c>
      <c r="K713" s="2">
        <f>J713*4895</f>
        <v>386705</v>
      </c>
      <c r="L713" t="s">
        <v>17</v>
      </c>
      <c r="N713" t="s">
        <v>17</v>
      </c>
      <c r="P713" t="s">
        <v>17</v>
      </c>
      <c r="R713" s="2">
        <f t="shared" si="26"/>
        <v>386705</v>
      </c>
    </row>
    <row r="714" spans="1:19" x14ac:dyDescent="0.25">
      <c r="A714" t="s">
        <v>408</v>
      </c>
      <c r="B714" t="s">
        <v>409</v>
      </c>
      <c r="C714" t="s">
        <v>410</v>
      </c>
      <c r="D714" t="s">
        <v>17</v>
      </c>
      <c r="E714" t="s">
        <v>98</v>
      </c>
      <c r="F714" t="s">
        <v>19</v>
      </c>
      <c r="G714" t="s">
        <v>37</v>
      </c>
      <c r="H714">
        <v>65</v>
      </c>
      <c r="I714" t="s">
        <v>17</v>
      </c>
      <c r="J714">
        <v>65</v>
      </c>
      <c r="K714" s="2">
        <f>J714*6192</f>
        <v>402480</v>
      </c>
      <c r="L714" t="s">
        <v>17</v>
      </c>
      <c r="N714" t="s">
        <v>17</v>
      </c>
      <c r="P714" t="s">
        <v>17</v>
      </c>
      <c r="R714" s="2">
        <f t="shared" si="26"/>
        <v>402480</v>
      </c>
    </row>
    <row r="715" spans="1:19" s="3" customFormat="1" x14ac:dyDescent="0.25">
      <c r="K715" s="3">
        <f>SUM(K712:K714)</f>
        <v>890689</v>
      </c>
      <c r="R715" s="3">
        <f t="shared" si="26"/>
        <v>890689</v>
      </c>
      <c r="S715" s="3">
        <f>K715</f>
        <v>890689</v>
      </c>
    </row>
    <row r="716" spans="1:19" x14ac:dyDescent="0.25">
      <c r="A716" t="s">
        <v>411</v>
      </c>
      <c r="B716" t="s">
        <v>412</v>
      </c>
      <c r="C716" t="s">
        <v>413</v>
      </c>
      <c r="D716" t="s">
        <v>17</v>
      </c>
      <c r="E716" t="s">
        <v>18</v>
      </c>
      <c r="F716" t="s">
        <v>19</v>
      </c>
      <c r="G716" t="s">
        <v>48</v>
      </c>
      <c r="H716" t="s">
        <v>17</v>
      </c>
      <c r="I716">
        <v>38</v>
      </c>
      <c r="J716" t="s">
        <v>17</v>
      </c>
      <c r="L716">
        <v>38</v>
      </c>
      <c r="M716" s="2">
        <f>L716*6547</f>
        <v>248786</v>
      </c>
      <c r="N716" t="s">
        <v>17</v>
      </c>
      <c r="P716" t="s">
        <v>17</v>
      </c>
      <c r="R716" s="2">
        <f t="shared" si="26"/>
        <v>248786</v>
      </c>
    </row>
    <row r="717" spans="1:19" x14ac:dyDescent="0.25">
      <c r="A717" t="s">
        <v>411</v>
      </c>
      <c r="B717" t="s">
        <v>412</v>
      </c>
      <c r="C717" t="s">
        <v>413</v>
      </c>
      <c r="D717" t="s">
        <v>17</v>
      </c>
      <c r="E717" t="s">
        <v>18</v>
      </c>
      <c r="F717" t="s">
        <v>19</v>
      </c>
      <c r="G717" t="s">
        <v>41</v>
      </c>
      <c r="H717" t="s">
        <v>17</v>
      </c>
      <c r="I717">
        <v>163</v>
      </c>
      <c r="J717" t="s">
        <v>17</v>
      </c>
      <c r="L717">
        <v>163</v>
      </c>
      <c r="M717" s="2">
        <f>L717*4108</f>
        <v>669604</v>
      </c>
      <c r="N717" t="s">
        <v>17</v>
      </c>
      <c r="P717" t="s">
        <v>17</v>
      </c>
      <c r="R717" s="2">
        <f t="shared" si="26"/>
        <v>669604</v>
      </c>
    </row>
    <row r="718" spans="1:19" x14ac:dyDescent="0.25">
      <c r="A718" t="s">
        <v>411</v>
      </c>
      <c r="B718" t="s">
        <v>412</v>
      </c>
      <c r="C718" t="s">
        <v>413</v>
      </c>
      <c r="D718" t="s">
        <v>17</v>
      </c>
      <c r="E718" t="s">
        <v>18</v>
      </c>
      <c r="F718" t="s">
        <v>19</v>
      </c>
      <c r="G718" t="s">
        <v>66</v>
      </c>
      <c r="H718" t="s">
        <v>17</v>
      </c>
      <c r="I718">
        <v>3</v>
      </c>
      <c r="J718" t="s">
        <v>17</v>
      </c>
      <c r="L718">
        <v>3</v>
      </c>
      <c r="M718" s="2">
        <f>L718*6984</f>
        <v>20952</v>
      </c>
      <c r="N718" t="s">
        <v>17</v>
      </c>
      <c r="P718" t="s">
        <v>17</v>
      </c>
      <c r="R718" s="2">
        <f t="shared" si="26"/>
        <v>20952</v>
      </c>
    </row>
    <row r="719" spans="1:19" x14ac:dyDescent="0.25">
      <c r="A719" t="s">
        <v>411</v>
      </c>
      <c r="B719" t="s">
        <v>412</v>
      </c>
      <c r="C719" t="s">
        <v>413</v>
      </c>
      <c r="D719" t="s">
        <v>17</v>
      </c>
      <c r="E719" t="s">
        <v>18</v>
      </c>
      <c r="F719" t="s">
        <v>19</v>
      </c>
      <c r="G719" t="s">
        <v>47</v>
      </c>
      <c r="H719" t="s">
        <v>17</v>
      </c>
      <c r="I719">
        <v>54</v>
      </c>
      <c r="J719" t="s">
        <v>17</v>
      </c>
      <c r="L719">
        <v>54</v>
      </c>
      <c r="M719" s="2">
        <f>L719*3570</f>
        <v>192780</v>
      </c>
      <c r="N719" t="s">
        <v>17</v>
      </c>
      <c r="P719" t="s">
        <v>17</v>
      </c>
      <c r="R719" s="2">
        <f t="shared" si="26"/>
        <v>192780</v>
      </c>
    </row>
    <row r="720" spans="1:19" x14ac:dyDescent="0.25">
      <c r="A720" t="s">
        <v>411</v>
      </c>
      <c r="B720" t="s">
        <v>412</v>
      </c>
      <c r="C720" t="s">
        <v>413</v>
      </c>
      <c r="D720" t="s">
        <v>17</v>
      </c>
      <c r="E720" t="s">
        <v>18</v>
      </c>
      <c r="F720" t="s">
        <v>19</v>
      </c>
      <c r="G720" t="s">
        <v>43</v>
      </c>
      <c r="H720" t="s">
        <v>17</v>
      </c>
      <c r="I720">
        <v>4</v>
      </c>
      <c r="J720" t="s">
        <v>17</v>
      </c>
      <c r="L720">
        <v>4</v>
      </c>
      <c r="M720" s="2">
        <f>L720*9153</f>
        <v>36612</v>
      </c>
      <c r="N720" t="s">
        <v>17</v>
      </c>
      <c r="P720" t="s">
        <v>17</v>
      </c>
      <c r="R720" s="2">
        <f t="shared" si="26"/>
        <v>36612</v>
      </c>
    </row>
    <row r="721" spans="1:19" x14ac:dyDescent="0.25">
      <c r="A721" t="s">
        <v>411</v>
      </c>
      <c r="B721" t="s">
        <v>412</v>
      </c>
      <c r="C721" t="s">
        <v>413</v>
      </c>
      <c r="D721" t="s">
        <v>17</v>
      </c>
      <c r="E721" t="s">
        <v>18</v>
      </c>
      <c r="F721" t="s">
        <v>19</v>
      </c>
      <c r="G721" t="s">
        <v>37</v>
      </c>
      <c r="H721" t="s">
        <v>17</v>
      </c>
      <c r="I721">
        <v>146</v>
      </c>
      <c r="J721" t="s">
        <v>17</v>
      </c>
      <c r="L721">
        <v>146</v>
      </c>
      <c r="M721" s="2">
        <f>L721*5384</f>
        <v>786064</v>
      </c>
      <c r="N721" t="s">
        <v>17</v>
      </c>
      <c r="P721" t="s">
        <v>17</v>
      </c>
      <c r="R721" s="2">
        <f t="shared" si="26"/>
        <v>786064</v>
      </c>
    </row>
    <row r="722" spans="1:19" s="3" customFormat="1" x14ac:dyDescent="0.25">
      <c r="M722" s="3">
        <f>SUM(M716:M721)</f>
        <v>1954798</v>
      </c>
      <c r="R722" s="3">
        <f t="shared" si="26"/>
        <v>1954798</v>
      </c>
      <c r="S722" s="3">
        <f>M722</f>
        <v>1954798</v>
      </c>
    </row>
    <row r="723" spans="1:19" x14ac:dyDescent="0.25">
      <c r="A723" t="s">
        <v>414</v>
      </c>
      <c r="B723" t="s">
        <v>415</v>
      </c>
      <c r="C723" t="s">
        <v>416</v>
      </c>
      <c r="D723" t="s">
        <v>154</v>
      </c>
      <c r="E723" t="s">
        <v>98</v>
      </c>
      <c r="F723" t="s">
        <v>19</v>
      </c>
      <c r="G723" t="s">
        <v>41</v>
      </c>
      <c r="H723">
        <v>160</v>
      </c>
      <c r="I723" t="s">
        <v>17</v>
      </c>
      <c r="J723">
        <v>160</v>
      </c>
      <c r="K723" s="2">
        <f>J723*4895</f>
        <v>783200</v>
      </c>
      <c r="L723" t="s">
        <v>17</v>
      </c>
      <c r="N723" t="s">
        <v>17</v>
      </c>
      <c r="P723" t="s">
        <v>17</v>
      </c>
      <c r="R723" s="2">
        <f t="shared" si="26"/>
        <v>783200</v>
      </c>
    </row>
    <row r="724" spans="1:19" x14ac:dyDescent="0.25">
      <c r="A724" t="s">
        <v>414</v>
      </c>
      <c r="B724" t="s">
        <v>415</v>
      </c>
      <c r="C724" t="s">
        <v>416</v>
      </c>
      <c r="D724" t="s">
        <v>154</v>
      </c>
      <c r="E724" t="s">
        <v>98</v>
      </c>
      <c r="F724" t="s">
        <v>19</v>
      </c>
      <c r="G724" t="s">
        <v>37</v>
      </c>
      <c r="H724">
        <v>134</v>
      </c>
      <c r="I724" t="s">
        <v>17</v>
      </c>
      <c r="J724">
        <v>134</v>
      </c>
      <c r="K724" s="2">
        <f>J724*6192</f>
        <v>829728</v>
      </c>
      <c r="L724" t="s">
        <v>17</v>
      </c>
      <c r="N724" t="s">
        <v>17</v>
      </c>
      <c r="P724" t="s">
        <v>17</v>
      </c>
      <c r="R724" s="2">
        <f t="shared" si="26"/>
        <v>829728</v>
      </c>
    </row>
    <row r="725" spans="1:19" x14ac:dyDescent="0.25">
      <c r="A725" t="s">
        <v>414</v>
      </c>
      <c r="B725" t="s">
        <v>415</v>
      </c>
      <c r="C725" t="s">
        <v>416</v>
      </c>
      <c r="D725" t="s">
        <v>154</v>
      </c>
      <c r="E725" t="s">
        <v>98</v>
      </c>
      <c r="F725" t="s">
        <v>19</v>
      </c>
      <c r="G725" t="s">
        <v>47</v>
      </c>
      <c r="H725">
        <v>98</v>
      </c>
      <c r="I725" t="s">
        <v>17</v>
      </c>
      <c r="J725">
        <v>98</v>
      </c>
      <c r="K725" s="2">
        <f>J725*3904</f>
        <v>382592</v>
      </c>
      <c r="L725" t="s">
        <v>17</v>
      </c>
      <c r="N725" t="s">
        <v>17</v>
      </c>
      <c r="P725" t="s">
        <v>17</v>
      </c>
      <c r="R725" s="2">
        <f t="shared" si="26"/>
        <v>382592</v>
      </c>
    </row>
    <row r="726" spans="1:19" s="3" customFormat="1" x14ac:dyDescent="0.25">
      <c r="K726" s="3">
        <f>SUM(K723:K725)</f>
        <v>1995520</v>
      </c>
      <c r="R726" s="3">
        <f t="shared" si="26"/>
        <v>1995520</v>
      </c>
      <c r="S726" s="3">
        <f>K726</f>
        <v>1995520</v>
      </c>
    </row>
    <row r="727" spans="1:19" x14ac:dyDescent="0.25">
      <c r="A727" t="s">
        <v>417</v>
      </c>
      <c r="B727" t="s">
        <v>418</v>
      </c>
      <c r="C727" t="s">
        <v>419</v>
      </c>
      <c r="D727" t="s">
        <v>154</v>
      </c>
      <c r="E727" t="s">
        <v>18</v>
      </c>
      <c r="F727" t="s">
        <v>19</v>
      </c>
      <c r="G727" t="s">
        <v>37</v>
      </c>
      <c r="H727" t="s">
        <v>17</v>
      </c>
      <c r="I727">
        <v>235</v>
      </c>
      <c r="J727" t="s">
        <v>17</v>
      </c>
      <c r="L727">
        <v>235</v>
      </c>
      <c r="M727" s="2">
        <f>L727*5384</f>
        <v>1265240</v>
      </c>
      <c r="N727" t="s">
        <v>17</v>
      </c>
      <c r="P727" t="s">
        <v>17</v>
      </c>
      <c r="R727" s="2">
        <f t="shared" si="26"/>
        <v>1265240</v>
      </c>
    </row>
    <row r="728" spans="1:19" x14ac:dyDescent="0.25">
      <c r="A728" t="s">
        <v>417</v>
      </c>
      <c r="B728" t="s">
        <v>418</v>
      </c>
      <c r="C728" t="s">
        <v>419</v>
      </c>
      <c r="D728" t="s">
        <v>154</v>
      </c>
      <c r="E728" t="s">
        <v>18</v>
      </c>
      <c r="F728" t="s">
        <v>19</v>
      </c>
      <c r="G728" t="s">
        <v>66</v>
      </c>
      <c r="H728" t="s">
        <v>17</v>
      </c>
      <c r="I728">
        <v>2</v>
      </c>
      <c r="J728" t="s">
        <v>17</v>
      </c>
      <c r="L728">
        <v>2</v>
      </c>
      <c r="M728" s="2">
        <f>L728*6984</f>
        <v>13968</v>
      </c>
      <c r="N728" t="s">
        <v>17</v>
      </c>
      <c r="P728" t="s">
        <v>17</v>
      </c>
      <c r="R728" s="2">
        <f t="shared" si="26"/>
        <v>13968</v>
      </c>
    </row>
    <row r="729" spans="1:19" x14ac:dyDescent="0.25">
      <c r="A729" t="s">
        <v>417</v>
      </c>
      <c r="B729" t="s">
        <v>418</v>
      </c>
      <c r="C729" t="s">
        <v>419</v>
      </c>
      <c r="D729" t="s">
        <v>154</v>
      </c>
      <c r="E729" t="s">
        <v>18</v>
      </c>
      <c r="F729" t="s">
        <v>19</v>
      </c>
      <c r="G729" t="s">
        <v>41</v>
      </c>
      <c r="H729" t="s">
        <v>17</v>
      </c>
      <c r="I729">
        <v>253</v>
      </c>
      <c r="J729" t="s">
        <v>17</v>
      </c>
      <c r="L729">
        <v>253</v>
      </c>
      <c r="M729" s="2">
        <f>L729*4108</f>
        <v>1039324</v>
      </c>
      <c r="N729" t="s">
        <v>17</v>
      </c>
      <c r="P729" t="s">
        <v>17</v>
      </c>
      <c r="R729" s="2">
        <f t="shared" si="26"/>
        <v>1039324</v>
      </c>
    </row>
    <row r="730" spans="1:19" x14ac:dyDescent="0.25">
      <c r="A730" t="s">
        <v>417</v>
      </c>
      <c r="B730" t="s">
        <v>418</v>
      </c>
      <c r="C730" t="s">
        <v>419</v>
      </c>
      <c r="D730" t="s">
        <v>154</v>
      </c>
      <c r="E730" t="s">
        <v>18</v>
      </c>
      <c r="F730" t="s">
        <v>19</v>
      </c>
      <c r="G730" t="s">
        <v>43</v>
      </c>
      <c r="H730" t="s">
        <v>17</v>
      </c>
      <c r="I730">
        <v>1</v>
      </c>
      <c r="J730" t="s">
        <v>17</v>
      </c>
      <c r="L730">
        <v>1</v>
      </c>
      <c r="M730" s="2">
        <f>L730*9153</f>
        <v>9153</v>
      </c>
      <c r="N730" t="s">
        <v>17</v>
      </c>
      <c r="P730" t="s">
        <v>17</v>
      </c>
      <c r="R730" s="2">
        <f t="shared" si="26"/>
        <v>9153</v>
      </c>
    </row>
    <row r="731" spans="1:19" x14ac:dyDescent="0.25">
      <c r="A731" t="s">
        <v>417</v>
      </c>
      <c r="B731" t="s">
        <v>418</v>
      </c>
      <c r="C731" t="s">
        <v>419</v>
      </c>
      <c r="D731" t="s">
        <v>154</v>
      </c>
      <c r="E731" t="s">
        <v>18</v>
      </c>
      <c r="F731" t="s">
        <v>19</v>
      </c>
      <c r="G731" t="s">
        <v>47</v>
      </c>
      <c r="H731" t="s">
        <v>17</v>
      </c>
      <c r="I731">
        <v>26</v>
      </c>
      <c r="J731" t="s">
        <v>17</v>
      </c>
      <c r="L731">
        <v>26</v>
      </c>
      <c r="M731" s="2">
        <f>L731*3570</f>
        <v>92820</v>
      </c>
      <c r="N731" t="s">
        <v>17</v>
      </c>
      <c r="P731" t="s">
        <v>17</v>
      </c>
      <c r="R731" s="2">
        <f t="shared" si="26"/>
        <v>92820</v>
      </c>
    </row>
    <row r="732" spans="1:19" x14ac:dyDescent="0.25">
      <c r="A732" t="s">
        <v>417</v>
      </c>
      <c r="B732" t="s">
        <v>418</v>
      </c>
      <c r="C732" t="s">
        <v>419</v>
      </c>
      <c r="D732" t="s">
        <v>154</v>
      </c>
      <c r="E732" t="s">
        <v>18</v>
      </c>
      <c r="F732" t="s">
        <v>19</v>
      </c>
      <c r="G732" t="s">
        <v>48</v>
      </c>
      <c r="H732" t="s">
        <v>17</v>
      </c>
      <c r="I732">
        <v>218</v>
      </c>
      <c r="J732" t="s">
        <v>17</v>
      </c>
      <c r="L732">
        <v>218</v>
      </c>
      <c r="M732" s="2">
        <f>L732*6547</f>
        <v>1427246</v>
      </c>
      <c r="N732" t="s">
        <v>17</v>
      </c>
      <c r="P732" t="s">
        <v>17</v>
      </c>
      <c r="R732" s="2">
        <f t="shared" si="26"/>
        <v>1427246</v>
      </c>
    </row>
    <row r="733" spans="1:19" s="3" customFormat="1" x14ac:dyDescent="0.25">
      <c r="M733" s="3">
        <f>SUM(M727:M732)</f>
        <v>3847751</v>
      </c>
      <c r="R733" s="3">
        <f t="shared" si="26"/>
        <v>3847751</v>
      </c>
      <c r="S733" s="3">
        <f>M733</f>
        <v>3847751</v>
      </c>
    </row>
    <row r="734" spans="1:19" x14ac:dyDescent="0.25">
      <c r="A734" t="s">
        <v>420</v>
      </c>
      <c r="B734" t="s">
        <v>421</v>
      </c>
      <c r="C734" t="s">
        <v>422</v>
      </c>
      <c r="D734" t="s">
        <v>154</v>
      </c>
      <c r="E734" t="s">
        <v>98</v>
      </c>
      <c r="F734" t="s">
        <v>19</v>
      </c>
      <c r="G734" t="s">
        <v>47</v>
      </c>
      <c r="H734">
        <v>154</v>
      </c>
      <c r="I734" t="s">
        <v>17</v>
      </c>
      <c r="J734">
        <v>154</v>
      </c>
      <c r="K734" s="2">
        <f>J734*3904</f>
        <v>601216</v>
      </c>
      <c r="L734" t="s">
        <v>17</v>
      </c>
      <c r="N734" t="s">
        <v>17</v>
      </c>
      <c r="P734" t="s">
        <v>17</v>
      </c>
      <c r="R734" s="2">
        <f t="shared" si="26"/>
        <v>601216</v>
      </c>
    </row>
    <row r="735" spans="1:19" x14ac:dyDescent="0.25">
      <c r="A735" t="s">
        <v>420</v>
      </c>
      <c r="B735" t="s">
        <v>421</v>
      </c>
      <c r="C735" t="s">
        <v>422</v>
      </c>
      <c r="D735" t="s">
        <v>154</v>
      </c>
      <c r="E735" t="s">
        <v>98</v>
      </c>
      <c r="F735" t="s">
        <v>19</v>
      </c>
      <c r="G735" t="s">
        <v>37</v>
      </c>
      <c r="H735">
        <v>77</v>
      </c>
      <c r="I735" t="s">
        <v>17</v>
      </c>
      <c r="J735">
        <v>77</v>
      </c>
      <c r="K735" s="2">
        <f>J735*6192</f>
        <v>476784</v>
      </c>
      <c r="L735" t="s">
        <v>17</v>
      </c>
      <c r="N735" t="s">
        <v>17</v>
      </c>
      <c r="P735" t="s">
        <v>17</v>
      </c>
      <c r="R735" s="2">
        <f t="shared" si="26"/>
        <v>476784</v>
      </c>
    </row>
    <row r="736" spans="1:19" x14ac:dyDescent="0.25">
      <c r="A736" t="s">
        <v>420</v>
      </c>
      <c r="B736" t="s">
        <v>421</v>
      </c>
      <c r="C736" t="s">
        <v>422</v>
      </c>
      <c r="D736" t="s">
        <v>154</v>
      </c>
      <c r="E736" t="s">
        <v>98</v>
      </c>
      <c r="F736" t="s">
        <v>19</v>
      </c>
      <c r="G736" t="s">
        <v>43</v>
      </c>
      <c r="H736">
        <v>3</v>
      </c>
      <c r="I736" t="s">
        <v>17</v>
      </c>
      <c r="J736">
        <v>3</v>
      </c>
      <c r="K736" s="2">
        <f>J736*9153</f>
        <v>27459</v>
      </c>
      <c r="L736" t="s">
        <v>17</v>
      </c>
      <c r="N736" t="s">
        <v>17</v>
      </c>
      <c r="P736" t="s">
        <v>17</v>
      </c>
      <c r="R736" s="2">
        <f t="shared" si="26"/>
        <v>27459</v>
      </c>
    </row>
    <row r="737" spans="1:19" x14ac:dyDescent="0.25">
      <c r="A737" t="s">
        <v>420</v>
      </c>
      <c r="B737" t="s">
        <v>421</v>
      </c>
      <c r="C737" t="s">
        <v>422</v>
      </c>
      <c r="D737" t="s">
        <v>154</v>
      </c>
      <c r="E737" t="s">
        <v>98</v>
      </c>
      <c r="F737" t="s">
        <v>19</v>
      </c>
      <c r="G737" t="s">
        <v>66</v>
      </c>
      <c r="H737">
        <v>1</v>
      </c>
      <c r="I737" t="s">
        <v>17</v>
      </c>
      <c r="J737">
        <v>1</v>
      </c>
      <c r="K737" s="2">
        <f>J737*6984</f>
        <v>6984</v>
      </c>
      <c r="L737" t="s">
        <v>17</v>
      </c>
      <c r="N737" t="s">
        <v>17</v>
      </c>
      <c r="P737" t="s">
        <v>17</v>
      </c>
      <c r="R737" s="2">
        <f t="shared" si="26"/>
        <v>6984</v>
      </c>
    </row>
    <row r="738" spans="1:19" x14ac:dyDescent="0.25">
      <c r="A738" t="s">
        <v>420</v>
      </c>
      <c r="B738" t="s">
        <v>421</v>
      </c>
      <c r="C738" t="s">
        <v>422</v>
      </c>
      <c r="D738" t="s">
        <v>154</v>
      </c>
      <c r="E738" t="s">
        <v>98</v>
      </c>
      <c r="F738" t="s">
        <v>19</v>
      </c>
      <c r="G738" t="s">
        <v>41</v>
      </c>
      <c r="H738">
        <v>102</v>
      </c>
      <c r="I738" t="s">
        <v>17</v>
      </c>
      <c r="J738">
        <v>102</v>
      </c>
      <c r="K738" s="2">
        <f>J738*4895</f>
        <v>499290</v>
      </c>
      <c r="L738" t="s">
        <v>17</v>
      </c>
      <c r="N738" t="s">
        <v>17</v>
      </c>
      <c r="P738" t="s">
        <v>17</v>
      </c>
      <c r="R738" s="2">
        <f t="shared" si="26"/>
        <v>499290</v>
      </c>
    </row>
    <row r="739" spans="1:19" s="3" customFormat="1" x14ac:dyDescent="0.25">
      <c r="K739" s="3">
        <f>SUM(K734:K738)</f>
        <v>1611733</v>
      </c>
      <c r="R739" s="3">
        <f t="shared" si="26"/>
        <v>1611733</v>
      </c>
      <c r="S739" s="3">
        <f>K739</f>
        <v>1611733</v>
      </c>
    </row>
    <row r="740" spans="1:19" x14ac:dyDescent="0.25">
      <c r="A740" t="s">
        <v>423</v>
      </c>
      <c r="B740" t="s">
        <v>424</v>
      </c>
      <c r="C740" t="s">
        <v>425</v>
      </c>
      <c r="D740" t="s">
        <v>154</v>
      </c>
      <c r="E740" t="s">
        <v>98</v>
      </c>
      <c r="F740" t="s">
        <v>19</v>
      </c>
      <c r="G740" t="s">
        <v>37</v>
      </c>
      <c r="H740">
        <v>86</v>
      </c>
      <c r="I740" t="s">
        <v>17</v>
      </c>
      <c r="J740">
        <v>8</v>
      </c>
      <c r="K740" s="2">
        <f>J740*6192</f>
        <v>49536</v>
      </c>
      <c r="L740" t="s">
        <v>17</v>
      </c>
      <c r="N740">
        <v>78</v>
      </c>
      <c r="O740" s="2">
        <f>N740*7078</f>
        <v>552084</v>
      </c>
      <c r="P740" t="s">
        <v>17</v>
      </c>
      <c r="R740" s="2">
        <f t="shared" si="26"/>
        <v>601620</v>
      </c>
    </row>
    <row r="741" spans="1:19" x14ac:dyDescent="0.25">
      <c r="A741" t="s">
        <v>423</v>
      </c>
      <c r="B741" t="s">
        <v>424</v>
      </c>
      <c r="C741" t="s">
        <v>425</v>
      </c>
      <c r="D741" t="s">
        <v>154</v>
      </c>
      <c r="E741" t="s">
        <v>98</v>
      </c>
      <c r="F741" t="s">
        <v>19</v>
      </c>
      <c r="G741" t="s">
        <v>47</v>
      </c>
      <c r="H741">
        <v>62</v>
      </c>
      <c r="I741" t="s">
        <v>17</v>
      </c>
      <c r="J741">
        <v>62</v>
      </c>
      <c r="K741" s="2">
        <f>J741*3904</f>
        <v>242048</v>
      </c>
      <c r="L741" t="s">
        <v>17</v>
      </c>
      <c r="N741" t="s">
        <v>17</v>
      </c>
      <c r="P741" t="s">
        <v>17</v>
      </c>
      <c r="R741" s="2">
        <f t="shared" si="26"/>
        <v>242048</v>
      </c>
    </row>
    <row r="742" spans="1:19" x14ac:dyDescent="0.25">
      <c r="A742" t="s">
        <v>423</v>
      </c>
      <c r="B742" t="s">
        <v>424</v>
      </c>
      <c r="C742" t="s">
        <v>425</v>
      </c>
      <c r="D742" t="s">
        <v>154</v>
      </c>
      <c r="E742" t="s">
        <v>98</v>
      </c>
      <c r="F742" t="s">
        <v>19</v>
      </c>
      <c r="G742" t="s">
        <v>41</v>
      </c>
      <c r="H742">
        <v>267</v>
      </c>
      <c r="I742" t="s">
        <v>17</v>
      </c>
      <c r="J742">
        <v>56</v>
      </c>
      <c r="K742" s="2">
        <f>J742*4895</f>
        <v>274120</v>
      </c>
      <c r="L742" t="s">
        <v>17</v>
      </c>
      <c r="N742">
        <v>211</v>
      </c>
      <c r="O742" s="2">
        <f>N742*5728</f>
        <v>1208608</v>
      </c>
      <c r="P742" t="s">
        <v>17</v>
      </c>
      <c r="R742" s="2">
        <f t="shared" si="26"/>
        <v>1482728</v>
      </c>
    </row>
    <row r="743" spans="1:19" s="3" customFormat="1" x14ac:dyDescent="0.25">
      <c r="K743" s="3">
        <f>SUM(K740:K742)</f>
        <v>565704</v>
      </c>
      <c r="O743" s="3">
        <f>SUM(O740:O742)</f>
        <v>1760692</v>
      </c>
      <c r="R743" s="3">
        <f t="shared" si="26"/>
        <v>2326396</v>
      </c>
      <c r="S743" s="3">
        <f>K743+O743</f>
        <v>2326396</v>
      </c>
    </row>
    <row r="744" spans="1:19" x14ac:dyDescent="0.25">
      <c r="A744" t="s">
        <v>426</v>
      </c>
      <c r="B744" t="s">
        <v>427</v>
      </c>
      <c r="C744" t="s">
        <v>428</v>
      </c>
      <c r="D744" t="s">
        <v>17</v>
      </c>
      <c r="E744" t="s">
        <v>18</v>
      </c>
      <c r="F744" t="s">
        <v>19</v>
      </c>
      <c r="G744" t="s">
        <v>43</v>
      </c>
      <c r="H744" t="s">
        <v>17</v>
      </c>
      <c r="I744">
        <v>2</v>
      </c>
      <c r="J744" t="s">
        <v>17</v>
      </c>
      <c r="L744">
        <v>2</v>
      </c>
      <c r="M744" s="2">
        <f>L744*9153</f>
        <v>18306</v>
      </c>
      <c r="N744" t="s">
        <v>17</v>
      </c>
      <c r="P744" t="s">
        <v>17</v>
      </c>
      <c r="R744" s="2">
        <f t="shared" si="26"/>
        <v>18306</v>
      </c>
    </row>
    <row r="745" spans="1:19" x14ac:dyDescent="0.25">
      <c r="A745" t="s">
        <v>426</v>
      </c>
      <c r="B745" t="s">
        <v>427</v>
      </c>
      <c r="C745" t="s">
        <v>428</v>
      </c>
      <c r="D745" t="s">
        <v>17</v>
      </c>
      <c r="E745" t="s">
        <v>18</v>
      </c>
      <c r="F745" t="s">
        <v>19</v>
      </c>
      <c r="G745" t="s">
        <v>41</v>
      </c>
      <c r="H745" t="s">
        <v>17</v>
      </c>
      <c r="I745">
        <v>587</v>
      </c>
      <c r="J745" t="s">
        <v>17</v>
      </c>
      <c r="L745">
        <v>587</v>
      </c>
      <c r="M745" s="2">
        <f>L745*4108</f>
        <v>2411396</v>
      </c>
      <c r="N745" t="s">
        <v>17</v>
      </c>
      <c r="P745" t="s">
        <v>17</v>
      </c>
      <c r="R745" s="2">
        <f t="shared" si="26"/>
        <v>2411396</v>
      </c>
    </row>
    <row r="746" spans="1:19" x14ac:dyDescent="0.25">
      <c r="A746" t="s">
        <v>426</v>
      </c>
      <c r="B746" t="s">
        <v>427</v>
      </c>
      <c r="C746" t="s">
        <v>428</v>
      </c>
      <c r="D746" t="s">
        <v>17</v>
      </c>
      <c r="E746" t="s">
        <v>18</v>
      </c>
      <c r="F746" t="s">
        <v>19</v>
      </c>
      <c r="G746" t="s">
        <v>48</v>
      </c>
      <c r="H746" t="s">
        <v>17</v>
      </c>
      <c r="I746">
        <v>152</v>
      </c>
      <c r="J746" t="s">
        <v>17</v>
      </c>
      <c r="L746">
        <v>152</v>
      </c>
      <c r="M746" s="2">
        <f>L746*6547</f>
        <v>995144</v>
      </c>
      <c r="N746" t="s">
        <v>17</v>
      </c>
      <c r="P746" t="s">
        <v>17</v>
      </c>
      <c r="R746" s="2">
        <f t="shared" si="26"/>
        <v>995144</v>
      </c>
    </row>
    <row r="747" spans="1:19" x14ac:dyDescent="0.25">
      <c r="A747" t="s">
        <v>426</v>
      </c>
      <c r="B747" t="s">
        <v>427</v>
      </c>
      <c r="C747" t="s">
        <v>428</v>
      </c>
      <c r="D747" t="s">
        <v>17</v>
      </c>
      <c r="E747" t="s">
        <v>18</v>
      </c>
      <c r="F747" t="s">
        <v>19</v>
      </c>
      <c r="G747" t="s">
        <v>37</v>
      </c>
      <c r="H747" t="s">
        <v>17</v>
      </c>
      <c r="I747">
        <v>374</v>
      </c>
      <c r="J747" t="s">
        <v>17</v>
      </c>
      <c r="L747">
        <v>374</v>
      </c>
      <c r="M747" s="2">
        <f>L747*5384</f>
        <v>2013616</v>
      </c>
      <c r="N747" t="s">
        <v>17</v>
      </c>
      <c r="P747" t="s">
        <v>17</v>
      </c>
      <c r="R747" s="2">
        <f t="shared" si="26"/>
        <v>2013616</v>
      </c>
    </row>
    <row r="748" spans="1:19" x14ac:dyDescent="0.25">
      <c r="A748" t="s">
        <v>426</v>
      </c>
      <c r="B748" t="s">
        <v>427</v>
      </c>
      <c r="C748" t="s">
        <v>428</v>
      </c>
      <c r="D748" t="s">
        <v>17</v>
      </c>
      <c r="E748" t="s">
        <v>18</v>
      </c>
      <c r="F748" t="s">
        <v>19</v>
      </c>
      <c r="G748" t="s">
        <v>66</v>
      </c>
      <c r="H748" t="s">
        <v>17</v>
      </c>
      <c r="I748">
        <v>2</v>
      </c>
      <c r="J748" t="s">
        <v>17</v>
      </c>
      <c r="L748">
        <v>2</v>
      </c>
      <c r="M748" s="2">
        <f>L748*6984</f>
        <v>13968</v>
      </c>
      <c r="N748" t="s">
        <v>17</v>
      </c>
      <c r="P748" t="s">
        <v>17</v>
      </c>
      <c r="R748" s="2">
        <f t="shared" si="26"/>
        <v>13968</v>
      </c>
    </row>
    <row r="749" spans="1:19" s="3" customFormat="1" x14ac:dyDescent="0.25">
      <c r="M749" s="3">
        <f>SUM(M744:M748)</f>
        <v>5452430</v>
      </c>
      <c r="R749" s="3">
        <f t="shared" si="26"/>
        <v>5452430</v>
      </c>
      <c r="S749" s="3">
        <f>M749</f>
        <v>5452430</v>
      </c>
    </row>
    <row r="750" spans="1:19" x14ac:dyDescent="0.25">
      <c r="A750" t="s">
        <v>429</v>
      </c>
      <c r="B750" t="s">
        <v>430</v>
      </c>
      <c r="C750" t="s">
        <v>431</v>
      </c>
      <c r="D750" t="s">
        <v>17</v>
      </c>
      <c r="E750" t="s">
        <v>18</v>
      </c>
      <c r="F750" t="s">
        <v>19</v>
      </c>
      <c r="G750" t="s">
        <v>48</v>
      </c>
      <c r="H750" t="s">
        <v>17</v>
      </c>
      <c r="I750" t="s">
        <v>17</v>
      </c>
      <c r="J750" t="s">
        <v>17</v>
      </c>
      <c r="L750" t="s">
        <v>17</v>
      </c>
      <c r="P750" t="s">
        <v>17</v>
      </c>
      <c r="R750" s="2">
        <f t="shared" si="26"/>
        <v>0</v>
      </c>
    </row>
    <row r="751" spans="1:19" x14ac:dyDescent="0.25">
      <c r="A751" t="s">
        <v>429</v>
      </c>
      <c r="B751" t="s">
        <v>430</v>
      </c>
      <c r="C751" t="s">
        <v>431</v>
      </c>
      <c r="D751" t="s">
        <v>17</v>
      </c>
      <c r="E751" t="s">
        <v>18</v>
      </c>
      <c r="F751" t="s">
        <v>19</v>
      </c>
      <c r="G751" t="s">
        <v>41</v>
      </c>
      <c r="H751" t="s">
        <v>17</v>
      </c>
      <c r="I751">
        <v>185</v>
      </c>
      <c r="J751" t="s">
        <v>17</v>
      </c>
      <c r="L751">
        <v>185</v>
      </c>
      <c r="M751" s="2">
        <f>L751*4108</f>
        <v>759980</v>
      </c>
      <c r="N751" t="s">
        <v>17</v>
      </c>
      <c r="P751" t="s">
        <v>17</v>
      </c>
      <c r="R751" s="2">
        <f t="shared" si="26"/>
        <v>759980</v>
      </c>
    </row>
    <row r="752" spans="1:19" x14ac:dyDescent="0.25">
      <c r="A752" t="s">
        <v>429</v>
      </c>
      <c r="B752" t="s">
        <v>430</v>
      </c>
      <c r="C752" t="s">
        <v>431</v>
      </c>
      <c r="D752" t="s">
        <v>17</v>
      </c>
      <c r="E752" t="s">
        <v>18</v>
      </c>
      <c r="F752" t="s">
        <v>19</v>
      </c>
      <c r="G752" t="s">
        <v>37</v>
      </c>
      <c r="H752" t="s">
        <v>17</v>
      </c>
      <c r="I752">
        <v>139</v>
      </c>
      <c r="J752" t="s">
        <v>17</v>
      </c>
      <c r="L752">
        <v>139</v>
      </c>
      <c r="M752" s="2">
        <f>L752*5384</f>
        <v>748376</v>
      </c>
      <c r="N752" t="s">
        <v>17</v>
      </c>
      <c r="P752" t="s">
        <v>17</v>
      </c>
      <c r="R752" s="2">
        <f t="shared" si="26"/>
        <v>748376</v>
      </c>
    </row>
    <row r="753" spans="1:19" x14ac:dyDescent="0.25">
      <c r="A753" t="s">
        <v>429</v>
      </c>
      <c r="B753" t="s">
        <v>430</v>
      </c>
      <c r="C753" t="s">
        <v>431</v>
      </c>
      <c r="D753" t="s">
        <v>17</v>
      </c>
      <c r="E753" t="s">
        <v>18</v>
      </c>
      <c r="F753" t="s">
        <v>19</v>
      </c>
      <c r="G753" t="s">
        <v>66</v>
      </c>
      <c r="H753" t="s">
        <v>17</v>
      </c>
      <c r="I753">
        <v>2</v>
      </c>
      <c r="J753" t="s">
        <v>17</v>
      </c>
      <c r="L753">
        <v>2</v>
      </c>
      <c r="M753" s="2">
        <f>L753*6984</f>
        <v>13968</v>
      </c>
      <c r="N753" t="s">
        <v>17</v>
      </c>
      <c r="P753" t="s">
        <v>17</v>
      </c>
      <c r="R753" s="2">
        <f t="shared" si="26"/>
        <v>13968</v>
      </c>
    </row>
    <row r="754" spans="1:19" s="3" customFormat="1" x14ac:dyDescent="0.25">
      <c r="M754" s="3">
        <f>SUM(M750:M753)</f>
        <v>1522324</v>
      </c>
      <c r="R754" s="3">
        <f t="shared" si="26"/>
        <v>1522324</v>
      </c>
      <c r="S754" s="3">
        <f>M754</f>
        <v>1522324</v>
      </c>
    </row>
    <row r="755" spans="1:19" x14ac:dyDescent="0.25">
      <c r="A755" t="s">
        <v>432</v>
      </c>
      <c r="B755" t="s">
        <v>433</v>
      </c>
      <c r="C755" t="s">
        <v>434</v>
      </c>
      <c r="D755" t="s">
        <v>17</v>
      </c>
      <c r="E755" t="s">
        <v>18</v>
      </c>
      <c r="F755" t="s">
        <v>19</v>
      </c>
      <c r="G755" t="s">
        <v>41</v>
      </c>
      <c r="H755" t="s">
        <v>17</v>
      </c>
      <c r="I755">
        <v>339</v>
      </c>
      <c r="J755" t="s">
        <v>17</v>
      </c>
      <c r="L755">
        <v>339</v>
      </c>
      <c r="M755" s="2">
        <f>L755*4108</f>
        <v>1392612</v>
      </c>
      <c r="N755" t="s">
        <v>17</v>
      </c>
      <c r="P755" t="s">
        <v>17</v>
      </c>
      <c r="R755" s="2">
        <f t="shared" si="26"/>
        <v>1392612</v>
      </c>
    </row>
    <row r="756" spans="1:19" x14ac:dyDescent="0.25">
      <c r="A756" t="s">
        <v>432</v>
      </c>
      <c r="B756" t="s">
        <v>433</v>
      </c>
      <c r="C756" t="s">
        <v>434</v>
      </c>
      <c r="D756" t="s">
        <v>17</v>
      </c>
      <c r="E756" t="s">
        <v>18</v>
      </c>
      <c r="F756" t="s">
        <v>19</v>
      </c>
      <c r="G756" t="s">
        <v>43</v>
      </c>
      <c r="H756" t="s">
        <v>17</v>
      </c>
      <c r="I756">
        <v>5</v>
      </c>
      <c r="J756" t="s">
        <v>17</v>
      </c>
      <c r="L756">
        <v>5</v>
      </c>
      <c r="M756" s="2">
        <f>L756*9153</f>
        <v>45765</v>
      </c>
      <c r="N756" t="s">
        <v>17</v>
      </c>
      <c r="P756" t="s">
        <v>17</v>
      </c>
      <c r="R756" s="2">
        <f t="shared" si="26"/>
        <v>45765</v>
      </c>
    </row>
    <row r="757" spans="1:19" x14ac:dyDescent="0.25">
      <c r="A757" t="s">
        <v>432</v>
      </c>
      <c r="B757" t="s">
        <v>433</v>
      </c>
      <c r="C757" t="s">
        <v>434</v>
      </c>
      <c r="D757" t="s">
        <v>17</v>
      </c>
      <c r="E757" t="s">
        <v>18</v>
      </c>
      <c r="F757" t="s">
        <v>19</v>
      </c>
      <c r="G757" t="s">
        <v>66</v>
      </c>
      <c r="H757" t="s">
        <v>17</v>
      </c>
      <c r="I757">
        <v>7</v>
      </c>
      <c r="J757" t="s">
        <v>17</v>
      </c>
      <c r="L757">
        <v>7</v>
      </c>
      <c r="M757" s="2">
        <f>L757*6984</f>
        <v>48888</v>
      </c>
      <c r="N757" t="s">
        <v>17</v>
      </c>
      <c r="P757" t="s">
        <v>17</v>
      </c>
      <c r="R757" s="2">
        <f t="shared" si="26"/>
        <v>48888</v>
      </c>
    </row>
    <row r="758" spans="1:19" x14ac:dyDescent="0.25">
      <c r="A758" t="s">
        <v>432</v>
      </c>
      <c r="B758" t="s">
        <v>433</v>
      </c>
      <c r="C758" t="s">
        <v>434</v>
      </c>
      <c r="D758" t="s">
        <v>17</v>
      </c>
      <c r="E758" t="s">
        <v>18</v>
      </c>
      <c r="F758" t="s">
        <v>19</v>
      </c>
      <c r="G758" t="s">
        <v>37</v>
      </c>
      <c r="H758" t="s">
        <v>17</v>
      </c>
      <c r="I758">
        <v>208</v>
      </c>
      <c r="J758" t="s">
        <v>17</v>
      </c>
      <c r="L758">
        <v>208</v>
      </c>
      <c r="M758" s="2">
        <f>L758*5384</f>
        <v>1119872</v>
      </c>
      <c r="N758" t="s">
        <v>17</v>
      </c>
      <c r="P758" t="s">
        <v>17</v>
      </c>
      <c r="R758" s="2">
        <f t="shared" si="26"/>
        <v>1119872</v>
      </c>
    </row>
    <row r="759" spans="1:19" x14ac:dyDescent="0.25">
      <c r="A759" t="s">
        <v>432</v>
      </c>
      <c r="B759" t="s">
        <v>433</v>
      </c>
      <c r="C759" t="s">
        <v>434</v>
      </c>
      <c r="D759" t="s">
        <v>17</v>
      </c>
      <c r="E759" t="s">
        <v>18</v>
      </c>
      <c r="F759" t="s">
        <v>19</v>
      </c>
      <c r="G759" t="s">
        <v>47</v>
      </c>
      <c r="H759" t="s">
        <v>17</v>
      </c>
      <c r="I759">
        <v>86</v>
      </c>
      <c r="J759" t="s">
        <v>17</v>
      </c>
      <c r="L759">
        <v>86</v>
      </c>
      <c r="M759" s="2">
        <f>L759*3570</f>
        <v>307020</v>
      </c>
      <c r="N759" t="s">
        <v>17</v>
      </c>
      <c r="P759" t="s">
        <v>17</v>
      </c>
      <c r="R759" s="2">
        <f t="shared" si="26"/>
        <v>307020</v>
      </c>
    </row>
    <row r="760" spans="1:19" x14ac:dyDescent="0.25">
      <c r="A760" t="s">
        <v>432</v>
      </c>
      <c r="B760" t="s">
        <v>433</v>
      </c>
      <c r="C760" t="s">
        <v>434</v>
      </c>
      <c r="D760" t="s">
        <v>17</v>
      </c>
      <c r="E760" t="s">
        <v>18</v>
      </c>
      <c r="F760" t="s">
        <v>19</v>
      </c>
      <c r="G760" t="s">
        <v>110</v>
      </c>
      <c r="H760" t="s">
        <v>17</v>
      </c>
      <c r="I760">
        <v>11</v>
      </c>
      <c r="J760" t="s">
        <v>17</v>
      </c>
      <c r="L760">
        <v>11</v>
      </c>
      <c r="M760" s="2">
        <f>L760*3166</f>
        <v>34826</v>
      </c>
      <c r="N760" t="s">
        <v>17</v>
      </c>
      <c r="P760" t="s">
        <v>17</v>
      </c>
      <c r="R760" s="2">
        <f t="shared" si="26"/>
        <v>34826</v>
      </c>
    </row>
    <row r="761" spans="1:19" s="3" customFormat="1" x14ac:dyDescent="0.25">
      <c r="M761" s="3">
        <f>SUM(M755:M760)</f>
        <v>2948983</v>
      </c>
      <c r="R761" s="3">
        <f t="shared" si="26"/>
        <v>2948983</v>
      </c>
      <c r="S761" s="3">
        <f>M761</f>
        <v>2948983</v>
      </c>
    </row>
    <row r="762" spans="1:19" x14ac:dyDescent="0.25">
      <c r="A762" t="s">
        <v>435</v>
      </c>
      <c r="B762" t="s">
        <v>436</v>
      </c>
      <c r="C762" t="s">
        <v>437</v>
      </c>
      <c r="D762" t="s">
        <v>17</v>
      </c>
      <c r="E762" t="s">
        <v>18</v>
      </c>
      <c r="F762" t="s">
        <v>19</v>
      </c>
      <c r="G762" t="s">
        <v>41</v>
      </c>
      <c r="H762" t="s">
        <v>17</v>
      </c>
      <c r="I762">
        <v>205</v>
      </c>
      <c r="J762" t="s">
        <v>17</v>
      </c>
      <c r="L762">
        <v>15</v>
      </c>
      <c r="M762" s="2">
        <f>L762*4108</f>
        <v>61620</v>
      </c>
      <c r="N762" t="s">
        <v>17</v>
      </c>
      <c r="P762">
        <v>190</v>
      </c>
      <c r="Q762" s="2">
        <f>P762*4807</f>
        <v>913330</v>
      </c>
      <c r="R762" s="2">
        <f t="shared" si="26"/>
        <v>974950</v>
      </c>
    </row>
    <row r="763" spans="1:19" x14ac:dyDescent="0.25">
      <c r="A763" t="s">
        <v>435</v>
      </c>
      <c r="B763" t="s">
        <v>436</v>
      </c>
      <c r="C763" t="s">
        <v>437</v>
      </c>
      <c r="D763" t="s">
        <v>17</v>
      </c>
      <c r="E763" t="s">
        <v>18</v>
      </c>
      <c r="F763" t="s">
        <v>19</v>
      </c>
      <c r="G763" t="s">
        <v>37</v>
      </c>
      <c r="H763" t="s">
        <v>17</v>
      </c>
      <c r="I763">
        <v>91</v>
      </c>
      <c r="J763" t="s">
        <v>17</v>
      </c>
      <c r="L763">
        <v>18</v>
      </c>
      <c r="M763" s="2">
        <f>L763*5384</f>
        <v>96912</v>
      </c>
      <c r="N763" t="s">
        <v>17</v>
      </c>
      <c r="P763">
        <v>73</v>
      </c>
      <c r="Q763" s="2">
        <f>P763*6154</f>
        <v>449242</v>
      </c>
      <c r="R763" s="2">
        <f t="shared" si="26"/>
        <v>546154</v>
      </c>
    </row>
    <row r="764" spans="1:19" x14ac:dyDescent="0.25">
      <c r="A764" t="s">
        <v>435</v>
      </c>
      <c r="B764" t="s">
        <v>436</v>
      </c>
      <c r="C764" t="s">
        <v>437</v>
      </c>
      <c r="D764" t="s">
        <v>17</v>
      </c>
      <c r="E764" t="s">
        <v>18</v>
      </c>
      <c r="F764" t="s">
        <v>19</v>
      </c>
      <c r="G764" t="s">
        <v>47</v>
      </c>
      <c r="H764" t="s">
        <v>17</v>
      </c>
      <c r="I764">
        <v>126</v>
      </c>
      <c r="J764" t="s">
        <v>17</v>
      </c>
      <c r="L764">
        <v>96</v>
      </c>
      <c r="M764" s="2">
        <f>L764*3570</f>
        <v>342720</v>
      </c>
      <c r="N764" t="s">
        <v>17</v>
      </c>
      <c r="P764">
        <v>30</v>
      </c>
      <c r="Q764" s="2">
        <f>P764*3570</f>
        <v>107100</v>
      </c>
      <c r="R764" s="2">
        <f t="shared" si="26"/>
        <v>449820</v>
      </c>
    </row>
    <row r="765" spans="1:19" s="3" customFormat="1" x14ac:dyDescent="0.25">
      <c r="M765" s="3">
        <f>SUM(M762:M764)</f>
        <v>501252</v>
      </c>
      <c r="Q765" s="3">
        <f>SUM(Q762:Q764)</f>
        <v>1469672</v>
      </c>
      <c r="R765" s="3">
        <f t="shared" si="26"/>
        <v>1970924</v>
      </c>
      <c r="S765" s="3">
        <f>M765+Q765</f>
        <v>1970924</v>
      </c>
    </row>
    <row r="766" spans="1:19" x14ac:dyDescent="0.25">
      <c r="A766" t="s">
        <v>438</v>
      </c>
      <c r="B766" t="s">
        <v>439</v>
      </c>
      <c r="C766" t="s">
        <v>440</v>
      </c>
      <c r="D766" t="s">
        <v>17</v>
      </c>
      <c r="E766" t="s">
        <v>98</v>
      </c>
      <c r="F766" t="s">
        <v>19</v>
      </c>
      <c r="G766" t="s">
        <v>47</v>
      </c>
      <c r="H766">
        <v>160</v>
      </c>
      <c r="I766" t="s">
        <v>17</v>
      </c>
      <c r="J766">
        <v>160</v>
      </c>
      <c r="K766" s="2">
        <f>J766*3904</f>
        <v>624640</v>
      </c>
      <c r="L766" t="s">
        <v>17</v>
      </c>
      <c r="N766" t="s">
        <v>17</v>
      </c>
      <c r="P766" t="s">
        <v>17</v>
      </c>
      <c r="R766" s="2">
        <f t="shared" si="26"/>
        <v>624640</v>
      </c>
    </row>
    <row r="767" spans="1:19" x14ac:dyDescent="0.25">
      <c r="A767" t="s">
        <v>438</v>
      </c>
      <c r="B767" t="s">
        <v>439</v>
      </c>
      <c r="C767" t="s">
        <v>440</v>
      </c>
      <c r="D767" t="s">
        <v>17</v>
      </c>
      <c r="E767" t="s">
        <v>98</v>
      </c>
      <c r="F767" t="s">
        <v>19</v>
      </c>
      <c r="G767" t="s">
        <v>37</v>
      </c>
      <c r="H767">
        <v>200</v>
      </c>
      <c r="I767" t="s">
        <v>17</v>
      </c>
      <c r="J767">
        <v>163</v>
      </c>
      <c r="K767" s="2">
        <f>J767*6192</f>
        <v>1009296</v>
      </c>
      <c r="L767" t="s">
        <v>17</v>
      </c>
      <c r="N767">
        <v>37</v>
      </c>
      <c r="O767" s="2">
        <f>N767*7078</f>
        <v>261886</v>
      </c>
      <c r="P767" t="s">
        <v>17</v>
      </c>
      <c r="R767" s="2">
        <f t="shared" si="26"/>
        <v>1271182</v>
      </c>
    </row>
    <row r="768" spans="1:19" x14ac:dyDescent="0.25">
      <c r="A768" t="s">
        <v>438</v>
      </c>
      <c r="B768" t="s">
        <v>439</v>
      </c>
      <c r="C768" t="s">
        <v>440</v>
      </c>
      <c r="D768" t="s">
        <v>17</v>
      </c>
      <c r="E768" t="s">
        <v>98</v>
      </c>
      <c r="F768" t="s">
        <v>19</v>
      </c>
      <c r="G768" t="s">
        <v>41</v>
      </c>
      <c r="H768">
        <v>233</v>
      </c>
      <c r="I768" t="s">
        <v>17</v>
      </c>
      <c r="J768">
        <v>179</v>
      </c>
      <c r="K768" s="2">
        <f>J768*4895</f>
        <v>876205</v>
      </c>
      <c r="L768" t="s">
        <v>17</v>
      </c>
      <c r="N768">
        <v>54</v>
      </c>
      <c r="O768" s="2">
        <f>N768*5728</f>
        <v>309312</v>
      </c>
      <c r="P768" t="s">
        <v>17</v>
      </c>
      <c r="R768" s="2">
        <f t="shared" si="26"/>
        <v>1185517</v>
      </c>
    </row>
    <row r="769" spans="1:19" s="3" customFormat="1" x14ac:dyDescent="0.25">
      <c r="K769" s="3">
        <f>SUM(K766:K768)</f>
        <v>2510141</v>
      </c>
      <c r="O769" s="3">
        <f>SUM(O766:O768)</f>
        <v>571198</v>
      </c>
      <c r="R769" s="3">
        <f t="shared" si="26"/>
        <v>3081339</v>
      </c>
      <c r="S769" s="3">
        <f>K769+O769</f>
        <v>3081339</v>
      </c>
    </row>
    <row r="770" spans="1:19" x14ac:dyDescent="0.25">
      <c r="A770" t="s">
        <v>441</v>
      </c>
      <c r="B770" t="s">
        <v>442</v>
      </c>
      <c r="C770" t="s">
        <v>443</v>
      </c>
      <c r="D770" t="s">
        <v>154</v>
      </c>
      <c r="E770" t="s">
        <v>18</v>
      </c>
      <c r="F770" t="s">
        <v>19</v>
      </c>
      <c r="G770" t="s">
        <v>37</v>
      </c>
      <c r="H770" t="s">
        <v>17</v>
      </c>
      <c r="I770">
        <v>176</v>
      </c>
      <c r="J770" t="s">
        <v>17</v>
      </c>
      <c r="L770">
        <v>176</v>
      </c>
      <c r="M770" s="2">
        <f>L770*5384</f>
        <v>947584</v>
      </c>
      <c r="N770" t="s">
        <v>17</v>
      </c>
      <c r="P770" t="s">
        <v>17</v>
      </c>
      <c r="R770" s="2">
        <f t="shared" si="26"/>
        <v>947584</v>
      </c>
    </row>
    <row r="771" spans="1:19" x14ac:dyDescent="0.25">
      <c r="A771" t="s">
        <v>441</v>
      </c>
      <c r="B771" t="s">
        <v>442</v>
      </c>
      <c r="C771" t="s">
        <v>443</v>
      </c>
      <c r="D771" t="s">
        <v>154</v>
      </c>
      <c r="E771" t="s">
        <v>18</v>
      </c>
      <c r="F771" t="s">
        <v>19</v>
      </c>
      <c r="G771" t="s">
        <v>41</v>
      </c>
      <c r="H771" t="s">
        <v>17</v>
      </c>
      <c r="I771">
        <v>231</v>
      </c>
      <c r="J771" t="s">
        <v>17</v>
      </c>
      <c r="L771">
        <v>231</v>
      </c>
      <c r="M771" s="2">
        <f>L771*4108</f>
        <v>948948</v>
      </c>
      <c r="N771" t="s">
        <v>17</v>
      </c>
      <c r="P771" t="s">
        <v>17</v>
      </c>
      <c r="R771" s="2">
        <f t="shared" ref="R771:R834" si="27">K771+M771+O771+Q771</f>
        <v>948948</v>
      </c>
    </row>
    <row r="772" spans="1:19" x14ac:dyDescent="0.25">
      <c r="A772" t="s">
        <v>441</v>
      </c>
      <c r="B772" t="s">
        <v>442</v>
      </c>
      <c r="C772" t="s">
        <v>443</v>
      </c>
      <c r="D772" t="s">
        <v>154</v>
      </c>
      <c r="E772" t="s">
        <v>18</v>
      </c>
      <c r="F772" t="s">
        <v>19</v>
      </c>
      <c r="G772" t="s">
        <v>47</v>
      </c>
      <c r="H772" t="s">
        <v>17</v>
      </c>
      <c r="I772">
        <v>33</v>
      </c>
      <c r="J772" t="s">
        <v>17</v>
      </c>
      <c r="L772">
        <v>33</v>
      </c>
      <c r="M772" s="2">
        <f>L772*3570</f>
        <v>117810</v>
      </c>
      <c r="N772" t="s">
        <v>17</v>
      </c>
      <c r="P772" t="s">
        <v>17</v>
      </c>
      <c r="R772" s="2">
        <f t="shared" si="27"/>
        <v>117810</v>
      </c>
    </row>
    <row r="773" spans="1:19" x14ac:dyDescent="0.25">
      <c r="A773" t="s">
        <v>441</v>
      </c>
      <c r="B773" t="s">
        <v>442</v>
      </c>
      <c r="C773" t="s">
        <v>443</v>
      </c>
      <c r="D773" t="s">
        <v>154</v>
      </c>
      <c r="E773" t="s">
        <v>18</v>
      </c>
      <c r="F773" t="s">
        <v>19</v>
      </c>
      <c r="G773" t="s">
        <v>43</v>
      </c>
      <c r="H773" t="s">
        <v>17</v>
      </c>
      <c r="I773">
        <v>6</v>
      </c>
      <c r="J773" t="s">
        <v>17</v>
      </c>
      <c r="L773">
        <v>6</v>
      </c>
      <c r="M773" s="2">
        <f>L773*9153</f>
        <v>54918</v>
      </c>
      <c r="N773" t="s">
        <v>17</v>
      </c>
      <c r="P773" t="s">
        <v>17</v>
      </c>
      <c r="R773" s="2">
        <f t="shared" si="27"/>
        <v>54918</v>
      </c>
    </row>
    <row r="774" spans="1:19" x14ac:dyDescent="0.25">
      <c r="A774" t="s">
        <v>441</v>
      </c>
      <c r="B774" t="s">
        <v>442</v>
      </c>
      <c r="C774" t="s">
        <v>443</v>
      </c>
      <c r="D774" t="s">
        <v>154</v>
      </c>
      <c r="E774" t="s">
        <v>18</v>
      </c>
      <c r="F774" t="s">
        <v>19</v>
      </c>
      <c r="G774" t="s">
        <v>66</v>
      </c>
      <c r="H774" t="s">
        <v>17</v>
      </c>
      <c r="I774">
        <v>6</v>
      </c>
      <c r="J774" t="s">
        <v>17</v>
      </c>
      <c r="L774">
        <v>6</v>
      </c>
      <c r="M774" s="2">
        <f>L774*6984</f>
        <v>41904</v>
      </c>
      <c r="N774" t="s">
        <v>17</v>
      </c>
      <c r="P774" t="s">
        <v>17</v>
      </c>
      <c r="R774" s="2">
        <f t="shared" si="27"/>
        <v>41904</v>
      </c>
    </row>
    <row r="775" spans="1:19" x14ac:dyDescent="0.25">
      <c r="A775" t="s">
        <v>441</v>
      </c>
      <c r="B775" t="s">
        <v>442</v>
      </c>
      <c r="C775" t="s">
        <v>443</v>
      </c>
      <c r="D775" t="s">
        <v>154</v>
      </c>
      <c r="E775" t="s">
        <v>18</v>
      </c>
      <c r="F775" t="s">
        <v>19</v>
      </c>
      <c r="G775" t="s">
        <v>48</v>
      </c>
      <c r="H775" t="s">
        <v>17</v>
      </c>
      <c r="I775">
        <v>155</v>
      </c>
      <c r="J775" t="s">
        <v>17</v>
      </c>
      <c r="L775">
        <v>155</v>
      </c>
      <c r="M775" s="2">
        <f>L775*6547</f>
        <v>1014785</v>
      </c>
      <c r="N775" t="s">
        <v>17</v>
      </c>
      <c r="P775" t="s">
        <v>17</v>
      </c>
      <c r="R775" s="2">
        <f t="shared" si="27"/>
        <v>1014785</v>
      </c>
    </row>
    <row r="776" spans="1:19" s="3" customFormat="1" x14ac:dyDescent="0.25">
      <c r="M776" s="3">
        <f>SUM(M770:M775)</f>
        <v>3125949</v>
      </c>
      <c r="R776" s="3">
        <f t="shared" si="27"/>
        <v>3125949</v>
      </c>
      <c r="S776" s="3">
        <f>M776</f>
        <v>3125949</v>
      </c>
    </row>
    <row r="777" spans="1:19" x14ac:dyDescent="0.25">
      <c r="A777" t="s">
        <v>444</v>
      </c>
      <c r="B777" t="s">
        <v>445</v>
      </c>
      <c r="C777" t="s">
        <v>446</v>
      </c>
      <c r="D777" t="s">
        <v>17</v>
      </c>
      <c r="E777" t="s">
        <v>98</v>
      </c>
      <c r="F777" t="s">
        <v>19</v>
      </c>
      <c r="G777" t="s">
        <v>41</v>
      </c>
      <c r="H777">
        <v>213</v>
      </c>
      <c r="I777" t="s">
        <v>17</v>
      </c>
      <c r="J777">
        <v>213</v>
      </c>
      <c r="K777" s="2">
        <f>J777*4895</f>
        <v>1042635</v>
      </c>
      <c r="L777" t="s">
        <v>17</v>
      </c>
      <c r="N777" t="s">
        <v>17</v>
      </c>
      <c r="P777" t="s">
        <v>17</v>
      </c>
      <c r="R777" s="2">
        <f t="shared" si="27"/>
        <v>1042635</v>
      </c>
    </row>
    <row r="778" spans="1:19" x14ac:dyDescent="0.25">
      <c r="A778" t="s">
        <v>444</v>
      </c>
      <c r="B778" t="s">
        <v>445</v>
      </c>
      <c r="C778" t="s">
        <v>446</v>
      </c>
      <c r="D778" t="s">
        <v>17</v>
      </c>
      <c r="E778" t="s">
        <v>98</v>
      </c>
      <c r="F778" t="s">
        <v>19</v>
      </c>
      <c r="G778" t="s">
        <v>66</v>
      </c>
      <c r="H778">
        <v>1</v>
      </c>
      <c r="I778" t="s">
        <v>17</v>
      </c>
      <c r="J778">
        <v>1</v>
      </c>
      <c r="K778" s="2">
        <f>J778*6984</f>
        <v>6984</v>
      </c>
      <c r="L778" t="s">
        <v>17</v>
      </c>
      <c r="N778" t="s">
        <v>17</v>
      </c>
      <c r="P778" t="s">
        <v>17</v>
      </c>
      <c r="R778" s="2">
        <f t="shared" si="27"/>
        <v>6984</v>
      </c>
    </row>
    <row r="779" spans="1:19" x14ac:dyDescent="0.25">
      <c r="A779" t="s">
        <v>444</v>
      </c>
      <c r="B779" t="s">
        <v>445</v>
      </c>
      <c r="C779" t="s">
        <v>446</v>
      </c>
      <c r="D779" t="s">
        <v>17</v>
      </c>
      <c r="E779" t="s">
        <v>98</v>
      </c>
      <c r="F779" t="s">
        <v>19</v>
      </c>
      <c r="G779" t="s">
        <v>47</v>
      </c>
      <c r="H779">
        <v>117</v>
      </c>
      <c r="I779" t="s">
        <v>17</v>
      </c>
      <c r="J779">
        <v>117</v>
      </c>
      <c r="K779" s="2">
        <f>J779*3904</f>
        <v>456768</v>
      </c>
      <c r="L779" t="s">
        <v>17</v>
      </c>
      <c r="N779" t="s">
        <v>17</v>
      </c>
      <c r="P779" t="s">
        <v>17</v>
      </c>
      <c r="R779" s="2">
        <f t="shared" si="27"/>
        <v>456768</v>
      </c>
    </row>
    <row r="780" spans="1:19" x14ac:dyDescent="0.25">
      <c r="A780" t="s">
        <v>444</v>
      </c>
      <c r="B780" t="s">
        <v>445</v>
      </c>
      <c r="C780" t="s">
        <v>446</v>
      </c>
      <c r="D780" t="s">
        <v>17</v>
      </c>
      <c r="E780" t="s">
        <v>98</v>
      </c>
      <c r="F780" t="s">
        <v>19</v>
      </c>
      <c r="G780" t="s">
        <v>43</v>
      </c>
      <c r="H780">
        <v>3</v>
      </c>
      <c r="I780" t="s">
        <v>17</v>
      </c>
      <c r="J780">
        <v>3</v>
      </c>
      <c r="K780" s="2">
        <f>J780*9153</f>
        <v>27459</v>
      </c>
      <c r="L780" t="s">
        <v>17</v>
      </c>
      <c r="N780" t="s">
        <v>17</v>
      </c>
      <c r="P780" t="s">
        <v>17</v>
      </c>
      <c r="R780" s="2">
        <f t="shared" si="27"/>
        <v>27459</v>
      </c>
    </row>
    <row r="781" spans="1:19" x14ac:dyDescent="0.25">
      <c r="A781" t="s">
        <v>444</v>
      </c>
      <c r="B781" t="s">
        <v>445</v>
      </c>
      <c r="C781" t="s">
        <v>446</v>
      </c>
      <c r="D781" t="s">
        <v>17</v>
      </c>
      <c r="E781" t="s">
        <v>98</v>
      </c>
      <c r="F781" t="s">
        <v>19</v>
      </c>
      <c r="G781" t="s">
        <v>37</v>
      </c>
      <c r="H781">
        <v>156</v>
      </c>
      <c r="I781" t="s">
        <v>17</v>
      </c>
      <c r="J781">
        <v>156</v>
      </c>
      <c r="K781" s="2">
        <f>J781*6192</f>
        <v>965952</v>
      </c>
      <c r="L781" t="s">
        <v>17</v>
      </c>
      <c r="N781" t="s">
        <v>17</v>
      </c>
      <c r="P781" t="s">
        <v>17</v>
      </c>
      <c r="R781" s="2">
        <f t="shared" si="27"/>
        <v>965952</v>
      </c>
    </row>
    <row r="782" spans="1:19" s="3" customFormat="1" x14ac:dyDescent="0.25">
      <c r="K782" s="3">
        <f>SUM(K777:K781)</f>
        <v>2499798</v>
      </c>
      <c r="R782" s="3">
        <f t="shared" si="27"/>
        <v>2499798</v>
      </c>
      <c r="S782" s="3">
        <f>K782</f>
        <v>2499798</v>
      </c>
    </row>
    <row r="783" spans="1:19" x14ac:dyDescent="0.25">
      <c r="A783" t="s">
        <v>447</v>
      </c>
      <c r="B783" t="s">
        <v>448</v>
      </c>
      <c r="C783" t="s">
        <v>449</v>
      </c>
      <c r="D783" t="s">
        <v>17</v>
      </c>
      <c r="E783" t="s">
        <v>98</v>
      </c>
      <c r="F783" t="s">
        <v>19</v>
      </c>
      <c r="G783" t="s">
        <v>47</v>
      </c>
      <c r="H783">
        <v>44</v>
      </c>
      <c r="I783" t="s">
        <v>17</v>
      </c>
      <c r="J783">
        <v>44</v>
      </c>
      <c r="K783" s="2">
        <f>J783*3904</f>
        <v>171776</v>
      </c>
      <c r="L783" t="s">
        <v>17</v>
      </c>
      <c r="N783" t="s">
        <v>17</v>
      </c>
      <c r="P783" t="s">
        <v>17</v>
      </c>
      <c r="R783" s="2">
        <f t="shared" si="27"/>
        <v>171776</v>
      </c>
    </row>
    <row r="784" spans="1:19" x14ac:dyDescent="0.25">
      <c r="A784" t="s">
        <v>447</v>
      </c>
      <c r="B784" t="s">
        <v>448</v>
      </c>
      <c r="C784" t="s">
        <v>449</v>
      </c>
      <c r="D784" t="s">
        <v>17</v>
      </c>
      <c r="E784" t="s">
        <v>98</v>
      </c>
      <c r="F784" t="s">
        <v>19</v>
      </c>
      <c r="G784" t="s">
        <v>41</v>
      </c>
      <c r="H784">
        <v>65</v>
      </c>
      <c r="I784" t="s">
        <v>17</v>
      </c>
      <c r="J784">
        <v>65</v>
      </c>
      <c r="K784" s="2">
        <f>J784*4895</f>
        <v>318175</v>
      </c>
      <c r="L784" t="s">
        <v>17</v>
      </c>
      <c r="N784" t="s">
        <v>17</v>
      </c>
      <c r="P784" t="s">
        <v>17</v>
      </c>
      <c r="R784" s="2">
        <f t="shared" si="27"/>
        <v>318175</v>
      </c>
    </row>
    <row r="785" spans="1:19" x14ac:dyDescent="0.25">
      <c r="A785" t="s">
        <v>447</v>
      </c>
      <c r="B785" t="s">
        <v>448</v>
      </c>
      <c r="C785" t="s">
        <v>449</v>
      </c>
      <c r="D785" t="s">
        <v>17</v>
      </c>
      <c r="E785" t="s">
        <v>98</v>
      </c>
      <c r="F785" t="s">
        <v>19</v>
      </c>
      <c r="G785" t="s">
        <v>37</v>
      </c>
      <c r="H785">
        <v>57</v>
      </c>
      <c r="I785" t="s">
        <v>17</v>
      </c>
      <c r="J785">
        <v>57</v>
      </c>
      <c r="K785" s="2">
        <f>J785*6192</f>
        <v>352944</v>
      </c>
      <c r="L785" t="s">
        <v>17</v>
      </c>
      <c r="N785" t="s">
        <v>17</v>
      </c>
      <c r="P785" t="s">
        <v>17</v>
      </c>
      <c r="R785" s="2">
        <f t="shared" si="27"/>
        <v>352944</v>
      </c>
    </row>
    <row r="786" spans="1:19" s="3" customFormat="1" x14ac:dyDescent="0.25">
      <c r="K786" s="3">
        <f>SUM(K783:K785)</f>
        <v>842895</v>
      </c>
      <c r="R786" s="3">
        <f t="shared" si="27"/>
        <v>842895</v>
      </c>
      <c r="S786" s="3">
        <f>K786</f>
        <v>842895</v>
      </c>
    </row>
    <row r="787" spans="1:19" x14ac:dyDescent="0.25">
      <c r="A787" t="s">
        <v>450</v>
      </c>
      <c r="B787" t="s">
        <v>451</v>
      </c>
      <c r="C787" t="s">
        <v>452</v>
      </c>
      <c r="D787" t="s">
        <v>17</v>
      </c>
      <c r="E787" t="s">
        <v>98</v>
      </c>
      <c r="F787" t="s">
        <v>19</v>
      </c>
      <c r="G787" t="s">
        <v>47</v>
      </c>
      <c r="H787">
        <v>88</v>
      </c>
      <c r="I787" t="s">
        <v>17</v>
      </c>
      <c r="J787">
        <v>88</v>
      </c>
      <c r="K787" s="2">
        <f>J787*3904</f>
        <v>343552</v>
      </c>
      <c r="L787" t="s">
        <v>17</v>
      </c>
      <c r="N787" t="s">
        <v>17</v>
      </c>
      <c r="P787" t="s">
        <v>17</v>
      </c>
      <c r="R787" s="2">
        <f t="shared" si="27"/>
        <v>343552</v>
      </c>
    </row>
    <row r="788" spans="1:19" x14ac:dyDescent="0.25">
      <c r="A788" t="s">
        <v>450</v>
      </c>
      <c r="B788" t="s">
        <v>451</v>
      </c>
      <c r="C788" t="s">
        <v>452</v>
      </c>
      <c r="D788" t="s">
        <v>17</v>
      </c>
      <c r="E788" t="s">
        <v>98</v>
      </c>
      <c r="F788" t="s">
        <v>19</v>
      </c>
      <c r="G788" t="s">
        <v>66</v>
      </c>
      <c r="H788">
        <v>2</v>
      </c>
      <c r="I788" t="s">
        <v>17</v>
      </c>
      <c r="J788">
        <v>2</v>
      </c>
      <c r="K788" s="2">
        <f>J788*6984</f>
        <v>13968</v>
      </c>
      <c r="L788" t="s">
        <v>17</v>
      </c>
      <c r="N788" t="s">
        <v>17</v>
      </c>
      <c r="P788" t="s">
        <v>17</v>
      </c>
      <c r="R788" s="2">
        <f t="shared" si="27"/>
        <v>13968</v>
      </c>
    </row>
    <row r="789" spans="1:19" x14ac:dyDescent="0.25">
      <c r="A789" t="s">
        <v>450</v>
      </c>
      <c r="B789" t="s">
        <v>451</v>
      </c>
      <c r="C789" t="s">
        <v>452</v>
      </c>
      <c r="D789" t="s">
        <v>17</v>
      </c>
      <c r="E789" t="s">
        <v>98</v>
      </c>
      <c r="F789" t="s">
        <v>19</v>
      </c>
      <c r="G789" t="s">
        <v>41</v>
      </c>
      <c r="H789">
        <v>118</v>
      </c>
      <c r="I789" t="s">
        <v>17</v>
      </c>
      <c r="J789">
        <v>118</v>
      </c>
      <c r="K789" s="2">
        <f>J789*4895</f>
        <v>577610</v>
      </c>
      <c r="L789" t="s">
        <v>17</v>
      </c>
      <c r="N789" t="s">
        <v>17</v>
      </c>
      <c r="P789" t="s">
        <v>17</v>
      </c>
      <c r="R789" s="2">
        <f t="shared" si="27"/>
        <v>577610</v>
      </c>
    </row>
    <row r="790" spans="1:19" x14ac:dyDescent="0.25">
      <c r="A790" t="s">
        <v>450</v>
      </c>
      <c r="B790" t="s">
        <v>451</v>
      </c>
      <c r="C790" t="s">
        <v>452</v>
      </c>
      <c r="D790" t="s">
        <v>17</v>
      </c>
      <c r="E790" t="s">
        <v>98</v>
      </c>
      <c r="F790" t="s">
        <v>19</v>
      </c>
      <c r="G790" t="s">
        <v>37</v>
      </c>
      <c r="H790">
        <v>90</v>
      </c>
      <c r="I790" t="s">
        <v>17</v>
      </c>
      <c r="J790">
        <v>90</v>
      </c>
      <c r="K790" s="2">
        <f>J790*6192</f>
        <v>557280</v>
      </c>
      <c r="L790" t="s">
        <v>17</v>
      </c>
      <c r="N790" t="s">
        <v>17</v>
      </c>
      <c r="P790" t="s">
        <v>17</v>
      </c>
      <c r="R790" s="2">
        <f t="shared" si="27"/>
        <v>557280</v>
      </c>
    </row>
    <row r="791" spans="1:19" x14ac:dyDescent="0.25">
      <c r="A791" t="s">
        <v>450</v>
      </c>
      <c r="B791" t="s">
        <v>451</v>
      </c>
      <c r="C791" t="s">
        <v>452</v>
      </c>
      <c r="D791" t="s">
        <v>17</v>
      </c>
      <c r="E791" t="s">
        <v>98</v>
      </c>
      <c r="F791" t="s">
        <v>19</v>
      </c>
      <c r="G791" t="s">
        <v>43</v>
      </c>
      <c r="H791">
        <v>2</v>
      </c>
      <c r="I791" t="s">
        <v>17</v>
      </c>
      <c r="J791">
        <v>2</v>
      </c>
      <c r="K791" s="2">
        <f>J791*9153</f>
        <v>18306</v>
      </c>
      <c r="L791" t="s">
        <v>17</v>
      </c>
      <c r="N791" t="s">
        <v>17</v>
      </c>
      <c r="P791" t="s">
        <v>17</v>
      </c>
      <c r="R791" s="2">
        <f t="shared" si="27"/>
        <v>18306</v>
      </c>
    </row>
    <row r="792" spans="1:19" s="3" customFormat="1" x14ac:dyDescent="0.25">
      <c r="K792" s="3">
        <f>SUM(K787:K791)</f>
        <v>1510716</v>
      </c>
      <c r="R792" s="3">
        <f t="shared" si="27"/>
        <v>1510716</v>
      </c>
      <c r="S792" s="3">
        <f>K792</f>
        <v>1510716</v>
      </c>
    </row>
    <row r="793" spans="1:19" x14ac:dyDescent="0.25">
      <c r="A793" t="s">
        <v>453</v>
      </c>
      <c r="B793" t="s">
        <v>454</v>
      </c>
      <c r="C793" t="s">
        <v>455</v>
      </c>
      <c r="D793" t="s">
        <v>17</v>
      </c>
      <c r="E793" t="s">
        <v>98</v>
      </c>
      <c r="F793" t="s">
        <v>19</v>
      </c>
      <c r="G793" t="s">
        <v>43</v>
      </c>
      <c r="H793">
        <v>2</v>
      </c>
      <c r="I793" t="s">
        <v>17</v>
      </c>
      <c r="J793">
        <v>1</v>
      </c>
      <c r="K793" s="2">
        <f>J793*9153</f>
        <v>9153</v>
      </c>
      <c r="L793" t="s">
        <v>17</v>
      </c>
      <c r="N793">
        <v>1</v>
      </c>
      <c r="O793" s="2">
        <f>N793*10462</f>
        <v>10462</v>
      </c>
      <c r="P793" t="s">
        <v>17</v>
      </c>
      <c r="R793" s="2">
        <f t="shared" si="27"/>
        <v>19615</v>
      </c>
    </row>
    <row r="794" spans="1:19" x14ac:dyDescent="0.25">
      <c r="A794" t="s">
        <v>453</v>
      </c>
      <c r="B794" t="s">
        <v>454</v>
      </c>
      <c r="C794" t="s">
        <v>455</v>
      </c>
      <c r="D794" t="s">
        <v>17</v>
      </c>
      <c r="E794" t="s">
        <v>98</v>
      </c>
      <c r="F794" t="s">
        <v>19</v>
      </c>
      <c r="G794" t="s">
        <v>37</v>
      </c>
      <c r="H794">
        <v>119</v>
      </c>
      <c r="I794" t="s">
        <v>17</v>
      </c>
      <c r="J794">
        <v>87</v>
      </c>
      <c r="K794" s="2">
        <f>J794*6192</f>
        <v>538704</v>
      </c>
      <c r="L794" t="s">
        <v>17</v>
      </c>
      <c r="N794">
        <v>32</v>
      </c>
      <c r="O794" s="2">
        <f>N794*7078</f>
        <v>226496</v>
      </c>
      <c r="P794" t="s">
        <v>17</v>
      </c>
      <c r="R794" s="2">
        <f t="shared" si="27"/>
        <v>765200</v>
      </c>
    </row>
    <row r="795" spans="1:19" x14ac:dyDescent="0.25">
      <c r="A795" t="s">
        <v>453</v>
      </c>
      <c r="B795" t="s">
        <v>454</v>
      </c>
      <c r="C795" t="s">
        <v>455</v>
      </c>
      <c r="D795" t="s">
        <v>17</v>
      </c>
      <c r="E795" t="s">
        <v>98</v>
      </c>
      <c r="F795" t="s">
        <v>19</v>
      </c>
      <c r="G795" t="s">
        <v>41</v>
      </c>
      <c r="H795">
        <v>147</v>
      </c>
      <c r="I795" t="s">
        <v>17</v>
      </c>
      <c r="J795">
        <v>103</v>
      </c>
      <c r="K795" s="2">
        <f>J795*4895</f>
        <v>504185</v>
      </c>
      <c r="L795" t="s">
        <v>17</v>
      </c>
      <c r="N795">
        <v>44</v>
      </c>
      <c r="O795" s="2">
        <f>N795*5728</f>
        <v>252032</v>
      </c>
      <c r="P795" t="s">
        <v>17</v>
      </c>
      <c r="R795" s="2">
        <f t="shared" si="27"/>
        <v>756217</v>
      </c>
    </row>
    <row r="796" spans="1:19" x14ac:dyDescent="0.25">
      <c r="A796" t="s">
        <v>453</v>
      </c>
      <c r="B796" t="s">
        <v>454</v>
      </c>
      <c r="C796" t="s">
        <v>455</v>
      </c>
      <c r="D796" t="s">
        <v>17</v>
      </c>
      <c r="E796" t="s">
        <v>98</v>
      </c>
      <c r="F796" t="s">
        <v>19</v>
      </c>
      <c r="G796" t="s">
        <v>47</v>
      </c>
      <c r="H796">
        <v>71</v>
      </c>
      <c r="I796" t="s">
        <v>17</v>
      </c>
      <c r="J796">
        <v>71</v>
      </c>
      <c r="K796" s="2">
        <f>J796*3904</f>
        <v>277184</v>
      </c>
      <c r="L796" t="s">
        <v>17</v>
      </c>
      <c r="N796" t="s">
        <v>17</v>
      </c>
      <c r="O796" s="2">
        <v>0</v>
      </c>
      <c r="P796" t="s">
        <v>17</v>
      </c>
      <c r="R796" s="2">
        <f t="shared" si="27"/>
        <v>277184</v>
      </c>
    </row>
    <row r="797" spans="1:19" s="3" customFormat="1" x14ac:dyDescent="0.25">
      <c r="K797" s="3">
        <f>SUM(K793:K796)</f>
        <v>1329226</v>
      </c>
      <c r="O797" s="3">
        <f>SUM(O793:O796)</f>
        <v>488990</v>
      </c>
      <c r="R797" s="3">
        <f t="shared" si="27"/>
        <v>1818216</v>
      </c>
      <c r="S797" s="3">
        <f>K797+O797</f>
        <v>1818216</v>
      </c>
    </row>
    <row r="798" spans="1:19" x14ac:dyDescent="0.25">
      <c r="A798" t="s">
        <v>456</v>
      </c>
      <c r="B798" t="s">
        <v>457</v>
      </c>
      <c r="C798" t="s">
        <v>458</v>
      </c>
      <c r="D798" t="s">
        <v>17</v>
      </c>
      <c r="E798" t="s">
        <v>98</v>
      </c>
      <c r="F798" t="s">
        <v>19</v>
      </c>
      <c r="G798" t="s">
        <v>37</v>
      </c>
      <c r="H798">
        <v>154</v>
      </c>
      <c r="I798" t="s">
        <v>17</v>
      </c>
      <c r="J798">
        <v>128</v>
      </c>
      <c r="K798" s="2">
        <f>J798*6192</f>
        <v>792576</v>
      </c>
      <c r="L798" t="s">
        <v>17</v>
      </c>
      <c r="N798">
        <v>26</v>
      </c>
      <c r="O798" s="2">
        <f>N798*7078</f>
        <v>184028</v>
      </c>
      <c r="P798" t="s">
        <v>17</v>
      </c>
      <c r="R798" s="2">
        <f t="shared" si="27"/>
        <v>976604</v>
      </c>
    </row>
    <row r="799" spans="1:19" x14ac:dyDescent="0.25">
      <c r="A799" t="s">
        <v>456</v>
      </c>
      <c r="B799" t="s">
        <v>457</v>
      </c>
      <c r="C799" t="s">
        <v>458</v>
      </c>
      <c r="D799" t="s">
        <v>17</v>
      </c>
      <c r="E799" t="s">
        <v>98</v>
      </c>
      <c r="F799" t="s">
        <v>19</v>
      </c>
      <c r="G799" t="s">
        <v>47</v>
      </c>
      <c r="H799">
        <v>108</v>
      </c>
      <c r="I799" t="s">
        <v>17</v>
      </c>
      <c r="J799">
        <v>108</v>
      </c>
      <c r="K799" s="2">
        <f>J799*3904</f>
        <v>421632</v>
      </c>
      <c r="L799" t="s">
        <v>17</v>
      </c>
      <c r="N799" t="s">
        <v>17</v>
      </c>
      <c r="P799" t="s">
        <v>17</v>
      </c>
      <c r="R799" s="2">
        <f t="shared" si="27"/>
        <v>421632</v>
      </c>
    </row>
    <row r="800" spans="1:19" x14ac:dyDescent="0.25">
      <c r="A800" t="s">
        <v>456</v>
      </c>
      <c r="B800" t="s">
        <v>457</v>
      </c>
      <c r="C800" t="s">
        <v>458</v>
      </c>
      <c r="D800" t="s">
        <v>17</v>
      </c>
      <c r="E800" t="s">
        <v>98</v>
      </c>
      <c r="F800" t="s">
        <v>19</v>
      </c>
      <c r="G800" t="s">
        <v>43</v>
      </c>
      <c r="H800">
        <v>1</v>
      </c>
      <c r="I800" t="s">
        <v>17</v>
      </c>
      <c r="J800">
        <v>1</v>
      </c>
      <c r="K800" s="2">
        <f>J800*9153</f>
        <v>9153</v>
      </c>
      <c r="L800" t="s">
        <v>17</v>
      </c>
      <c r="N800" t="s">
        <v>17</v>
      </c>
      <c r="P800" t="s">
        <v>17</v>
      </c>
      <c r="R800" s="2">
        <f t="shared" si="27"/>
        <v>9153</v>
      </c>
    </row>
    <row r="801" spans="1:19" x14ac:dyDescent="0.25">
      <c r="A801" t="s">
        <v>456</v>
      </c>
      <c r="B801" t="s">
        <v>457</v>
      </c>
      <c r="C801" t="s">
        <v>458</v>
      </c>
      <c r="D801" t="s">
        <v>17</v>
      </c>
      <c r="E801" t="s">
        <v>98</v>
      </c>
      <c r="F801" t="s">
        <v>19</v>
      </c>
      <c r="G801" t="s">
        <v>41</v>
      </c>
      <c r="H801">
        <v>178</v>
      </c>
      <c r="I801" t="s">
        <v>17</v>
      </c>
      <c r="J801">
        <v>139</v>
      </c>
      <c r="K801" s="2">
        <f>J801*4895</f>
        <v>680405</v>
      </c>
      <c r="L801" t="s">
        <v>17</v>
      </c>
      <c r="N801">
        <v>39</v>
      </c>
      <c r="O801" s="2">
        <f>N801*5728</f>
        <v>223392</v>
      </c>
      <c r="P801" t="s">
        <v>17</v>
      </c>
      <c r="R801" s="2">
        <f t="shared" si="27"/>
        <v>903797</v>
      </c>
    </row>
    <row r="802" spans="1:19" x14ac:dyDescent="0.25">
      <c r="A802" t="s">
        <v>456</v>
      </c>
      <c r="B802" t="s">
        <v>457</v>
      </c>
      <c r="C802" t="s">
        <v>458</v>
      </c>
      <c r="D802" t="s">
        <v>17</v>
      </c>
      <c r="E802" t="s">
        <v>98</v>
      </c>
      <c r="F802" t="s">
        <v>19</v>
      </c>
      <c r="G802" t="s">
        <v>66</v>
      </c>
      <c r="H802">
        <v>2</v>
      </c>
      <c r="I802" t="s">
        <v>17</v>
      </c>
      <c r="J802">
        <v>2</v>
      </c>
      <c r="K802" s="2">
        <f>J802*6984</f>
        <v>13968</v>
      </c>
      <c r="L802" t="s">
        <v>17</v>
      </c>
      <c r="N802" t="s">
        <v>17</v>
      </c>
      <c r="O802" s="2">
        <v>0</v>
      </c>
      <c r="P802" t="s">
        <v>17</v>
      </c>
      <c r="R802" s="2">
        <f t="shared" si="27"/>
        <v>13968</v>
      </c>
    </row>
    <row r="803" spans="1:19" s="3" customFormat="1" x14ac:dyDescent="0.25">
      <c r="K803" s="3">
        <f>SUM(K798:K802)</f>
        <v>1917734</v>
      </c>
      <c r="O803" s="3">
        <f>SUM(O798:O802)</f>
        <v>407420</v>
      </c>
      <c r="R803" s="3">
        <f t="shared" si="27"/>
        <v>2325154</v>
      </c>
      <c r="S803" s="3">
        <f>K803+O803</f>
        <v>2325154</v>
      </c>
    </row>
    <row r="804" spans="1:19" x14ac:dyDescent="0.25">
      <c r="A804" t="s">
        <v>459</v>
      </c>
      <c r="B804" t="s">
        <v>460</v>
      </c>
      <c r="C804" t="s">
        <v>461</v>
      </c>
      <c r="D804" t="s">
        <v>154</v>
      </c>
      <c r="E804" t="s">
        <v>98</v>
      </c>
      <c r="F804" t="s">
        <v>19</v>
      </c>
      <c r="G804" t="s">
        <v>41</v>
      </c>
      <c r="H804">
        <v>166</v>
      </c>
      <c r="I804" t="s">
        <v>17</v>
      </c>
      <c r="J804">
        <v>154</v>
      </c>
      <c r="K804" s="2">
        <f>J804*4895</f>
        <v>753830</v>
      </c>
      <c r="L804" t="s">
        <v>17</v>
      </c>
      <c r="N804">
        <v>12</v>
      </c>
      <c r="O804" s="2">
        <f>N804*5728</f>
        <v>68736</v>
      </c>
      <c r="P804" t="s">
        <v>17</v>
      </c>
      <c r="R804" s="2">
        <f t="shared" si="27"/>
        <v>822566</v>
      </c>
    </row>
    <row r="805" spans="1:19" x14ac:dyDescent="0.25">
      <c r="A805" t="s">
        <v>459</v>
      </c>
      <c r="B805" t="s">
        <v>460</v>
      </c>
      <c r="C805" t="s">
        <v>461</v>
      </c>
      <c r="D805" t="s">
        <v>154</v>
      </c>
      <c r="E805" t="s">
        <v>98</v>
      </c>
      <c r="F805" t="s">
        <v>19</v>
      </c>
      <c r="G805" t="s">
        <v>48</v>
      </c>
      <c r="H805">
        <v>63</v>
      </c>
      <c r="I805" t="s">
        <v>17</v>
      </c>
      <c r="J805">
        <v>63</v>
      </c>
      <c r="K805" s="2">
        <f>J805*6547</f>
        <v>412461</v>
      </c>
      <c r="L805" t="s">
        <v>17</v>
      </c>
      <c r="N805" t="s">
        <v>17</v>
      </c>
      <c r="P805" t="s">
        <v>17</v>
      </c>
      <c r="R805" s="2">
        <f t="shared" si="27"/>
        <v>412461</v>
      </c>
    </row>
    <row r="806" spans="1:19" x14ac:dyDescent="0.25">
      <c r="A806" t="s">
        <v>459</v>
      </c>
      <c r="B806" t="s">
        <v>460</v>
      </c>
      <c r="C806" t="s">
        <v>461</v>
      </c>
      <c r="D806" t="s">
        <v>154</v>
      </c>
      <c r="E806" t="s">
        <v>98</v>
      </c>
      <c r="F806" t="s">
        <v>19</v>
      </c>
      <c r="G806" t="s">
        <v>37</v>
      </c>
      <c r="H806">
        <v>144</v>
      </c>
      <c r="I806" t="s">
        <v>17</v>
      </c>
      <c r="J806">
        <v>132</v>
      </c>
      <c r="K806" s="2">
        <f>J806*6192</f>
        <v>817344</v>
      </c>
      <c r="L806" t="s">
        <v>17</v>
      </c>
      <c r="N806">
        <v>12</v>
      </c>
      <c r="O806" s="2">
        <f>N806*7078</f>
        <v>84936</v>
      </c>
      <c r="P806" t="s">
        <v>17</v>
      </c>
      <c r="R806" s="2">
        <f t="shared" si="27"/>
        <v>902280</v>
      </c>
    </row>
    <row r="807" spans="1:19" s="3" customFormat="1" x14ac:dyDescent="0.25">
      <c r="K807" s="3">
        <f>SUM(K804:K806)</f>
        <v>1983635</v>
      </c>
      <c r="O807" s="3">
        <f>SUM(O804:O806)</f>
        <v>153672</v>
      </c>
      <c r="R807" s="3">
        <f t="shared" si="27"/>
        <v>2137307</v>
      </c>
      <c r="S807" s="3">
        <f>K807+O807</f>
        <v>2137307</v>
      </c>
    </row>
    <row r="808" spans="1:19" x14ac:dyDescent="0.25">
      <c r="A808" t="s">
        <v>462</v>
      </c>
      <c r="B808" t="s">
        <v>463</v>
      </c>
      <c r="C808" t="s">
        <v>464</v>
      </c>
      <c r="D808" t="s">
        <v>17</v>
      </c>
      <c r="E808" t="s">
        <v>18</v>
      </c>
      <c r="F808" t="s">
        <v>19</v>
      </c>
      <c r="G808" t="s">
        <v>41</v>
      </c>
      <c r="H808" t="s">
        <v>17</v>
      </c>
      <c r="I808">
        <v>87</v>
      </c>
      <c r="J808" t="s">
        <v>17</v>
      </c>
      <c r="L808">
        <v>87</v>
      </c>
      <c r="M808" s="2">
        <f>L808*4108</f>
        <v>357396</v>
      </c>
      <c r="N808" t="s">
        <v>17</v>
      </c>
      <c r="P808" t="s">
        <v>17</v>
      </c>
      <c r="R808" s="2">
        <f t="shared" si="27"/>
        <v>357396</v>
      </c>
    </row>
    <row r="809" spans="1:19" x14ac:dyDescent="0.25">
      <c r="A809" t="s">
        <v>462</v>
      </c>
      <c r="B809" t="s">
        <v>463</v>
      </c>
      <c r="C809" t="s">
        <v>464</v>
      </c>
      <c r="D809" t="s">
        <v>17</v>
      </c>
      <c r="E809" t="s">
        <v>18</v>
      </c>
      <c r="F809" t="s">
        <v>19</v>
      </c>
      <c r="G809" t="s">
        <v>47</v>
      </c>
      <c r="H809" t="s">
        <v>17</v>
      </c>
      <c r="I809">
        <v>163</v>
      </c>
      <c r="J809" t="s">
        <v>17</v>
      </c>
      <c r="L809">
        <v>163</v>
      </c>
      <c r="M809" s="2">
        <f>L809*3570</f>
        <v>581910</v>
      </c>
      <c r="N809" t="s">
        <v>17</v>
      </c>
      <c r="P809" t="s">
        <v>17</v>
      </c>
      <c r="R809" s="2">
        <f t="shared" si="27"/>
        <v>581910</v>
      </c>
    </row>
    <row r="810" spans="1:19" x14ac:dyDescent="0.25">
      <c r="A810" t="s">
        <v>462</v>
      </c>
      <c r="B810" t="s">
        <v>463</v>
      </c>
      <c r="C810" t="s">
        <v>464</v>
      </c>
      <c r="D810" t="s">
        <v>17</v>
      </c>
      <c r="E810" t="s">
        <v>18</v>
      </c>
      <c r="F810" t="s">
        <v>19</v>
      </c>
      <c r="G810" t="s">
        <v>37</v>
      </c>
      <c r="H810" t="s">
        <v>17</v>
      </c>
      <c r="I810">
        <v>55</v>
      </c>
      <c r="J810" t="s">
        <v>17</v>
      </c>
      <c r="L810">
        <v>55</v>
      </c>
      <c r="M810" s="2">
        <f>L810*5384</f>
        <v>296120</v>
      </c>
      <c r="N810" t="s">
        <v>17</v>
      </c>
      <c r="P810" t="s">
        <v>17</v>
      </c>
      <c r="R810" s="2">
        <f t="shared" si="27"/>
        <v>296120</v>
      </c>
    </row>
    <row r="811" spans="1:19" s="3" customFormat="1" x14ac:dyDescent="0.25">
      <c r="M811" s="3">
        <f>SUM(M808:M810)</f>
        <v>1235426</v>
      </c>
      <c r="R811" s="3">
        <f t="shared" si="27"/>
        <v>1235426</v>
      </c>
      <c r="S811" s="3">
        <f>M811</f>
        <v>1235426</v>
      </c>
    </row>
    <row r="812" spans="1:19" x14ac:dyDescent="0.25">
      <c r="A812" t="s">
        <v>465</v>
      </c>
      <c r="B812" t="s">
        <v>466</v>
      </c>
      <c r="C812" t="s">
        <v>467</v>
      </c>
      <c r="D812" t="s">
        <v>17</v>
      </c>
      <c r="E812" t="s">
        <v>98</v>
      </c>
      <c r="F812" t="s">
        <v>19</v>
      </c>
      <c r="G812" t="s">
        <v>47</v>
      </c>
      <c r="H812">
        <v>236</v>
      </c>
      <c r="I812" t="s">
        <v>17</v>
      </c>
      <c r="J812">
        <v>236</v>
      </c>
      <c r="K812" s="2">
        <f>J812*3904</f>
        <v>921344</v>
      </c>
      <c r="L812" t="s">
        <v>17</v>
      </c>
      <c r="N812" t="s">
        <v>17</v>
      </c>
      <c r="P812" t="s">
        <v>17</v>
      </c>
      <c r="R812" s="2">
        <f t="shared" si="27"/>
        <v>921344</v>
      </c>
    </row>
    <row r="813" spans="1:19" x14ac:dyDescent="0.25">
      <c r="A813" t="s">
        <v>465</v>
      </c>
      <c r="B813" t="s">
        <v>466</v>
      </c>
      <c r="C813" t="s">
        <v>467</v>
      </c>
      <c r="D813" t="s">
        <v>17</v>
      </c>
      <c r="E813" t="s">
        <v>98</v>
      </c>
      <c r="F813" t="s">
        <v>19</v>
      </c>
      <c r="G813" t="s">
        <v>37</v>
      </c>
      <c r="H813">
        <v>311</v>
      </c>
      <c r="I813" t="s">
        <v>17</v>
      </c>
      <c r="J813">
        <v>253</v>
      </c>
      <c r="K813" s="2">
        <f>J813*6192</f>
        <v>1566576</v>
      </c>
      <c r="L813" t="s">
        <v>17</v>
      </c>
      <c r="N813">
        <v>58</v>
      </c>
      <c r="O813" s="2">
        <f>N813*7078</f>
        <v>410524</v>
      </c>
      <c r="P813" t="s">
        <v>17</v>
      </c>
      <c r="R813" s="2">
        <f t="shared" si="27"/>
        <v>1977100</v>
      </c>
    </row>
    <row r="814" spans="1:19" x14ac:dyDescent="0.25">
      <c r="A814" t="s">
        <v>465</v>
      </c>
      <c r="B814" t="s">
        <v>466</v>
      </c>
      <c r="C814" t="s">
        <v>467</v>
      </c>
      <c r="D814" t="s">
        <v>17</v>
      </c>
      <c r="E814" t="s">
        <v>98</v>
      </c>
      <c r="F814" t="s">
        <v>19</v>
      </c>
      <c r="G814" t="s">
        <v>66</v>
      </c>
      <c r="H814">
        <v>1</v>
      </c>
      <c r="I814" t="s">
        <v>17</v>
      </c>
      <c r="J814">
        <v>1</v>
      </c>
      <c r="K814" s="2">
        <f>J814*6984</f>
        <v>6984</v>
      </c>
      <c r="L814" t="s">
        <v>17</v>
      </c>
      <c r="N814" t="s">
        <v>17</v>
      </c>
      <c r="P814" t="s">
        <v>17</v>
      </c>
      <c r="R814" s="2">
        <f t="shared" si="27"/>
        <v>6984</v>
      </c>
    </row>
    <row r="815" spans="1:19" x14ac:dyDescent="0.25">
      <c r="A815" t="s">
        <v>465</v>
      </c>
      <c r="B815" t="s">
        <v>466</v>
      </c>
      <c r="C815" t="s">
        <v>467</v>
      </c>
      <c r="D815" t="s">
        <v>17</v>
      </c>
      <c r="E815" t="s">
        <v>98</v>
      </c>
      <c r="F815" t="s">
        <v>19</v>
      </c>
      <c r="G815" t="s">
        <v>41</v>
      </c>
      <c r="H815">
        <v>416</v>
      </c>
      <c r="I815" t="s">
        <v>17</v>
      </c>
      <c r="J815">
        <v>336</v>
      </c>
      <c r="K815" s="2">
        <f>J815*4895</f>
        <v>1644720</v>
      </c>
      <c r="L815" t="s">
        <v>17</v>
      </c>
      <c r="N815">
        <v>80</v>
      </c>
      <c r="O815" s="2">
        <f>N815*5728</f>
        <v>458240</v>
      </c>
      <c r="P815" t="s">
        <v>17</v>
      </c>
      <c r="R815" s="2">
        <f t="shared" si="27"/>
        <v>2102960</v>
      </c>
    </row>
    <row r="816" spans="1:19" s="3" customFormat="1" x14ac:dyDescent="0.25">
      <c r="K816" s="3">
        <f>SUM(K812:K815)</f>
        <v>4139624</v>
      </c>
      <c r="O816" s="3">
        <f>SUM(O812:O815)</f>
        <v>868764</v>
      </c>
      <c r="R816" s="3">
        <f t="shared" si="27"/>
        <v>5008388</v>
      </c>
      <c r="S816" s="3">
        <f>K816+O816</f>
        <v>5008388</v>
      </c>
    </row>
    <row r="817" spans="1:19" x14ac:dyDescent="0.25">
      <c r="A817" t="s">
        <v>468</v>
      </c>
      <c r="B817" t="s">
        <v>469</v>
      </c>
      <c r="C817" t="s">
        <v>470</v>
      </c>
      <c r="D817" t="s">
        <v>154</v>
      </c>
      <c r="E817" t="s">
        <v>98</v>
      </c>
      <c r="F817" t="s">
        <v>19</v>
      </c>
      <c r="G817" t="s">
        <v>43</v>
      </c>
      <c r="H817">
        <v>2</v>
      </c>
      <c r="I817" t="s">
        <v>17</v>
      </c>
      <c r="J817">
        <v>2</v>
      </c>
      <c r="K817" s="2">
        <f>J817*9153</f>
        <v>18306</v>
      </c>
      <c r="L817" t="s">
        <v>17</v>
      </c>
      <c r="N817" t="s">
        <v>17</v>
      </c>
      <c r="P817" t="s">
        <v>17</v>
      </c>
      <c r="R817" s="2">
        <f t="shared" si="27"/>
        <v>18306</v>
      </c>
    </row>
    <row r="818" spans="1:19" x14ac:dyDescent="0.25">
      <c r="A818" t="s">
        <v>468</v>
      </c>
      <c r="B818" t="s">
        <v>469</v>
      </c>
      <c r="C818" t="s">
        <v>470</v>
      </c>
      <c r="D818" t="s">
        <v>154</v>
      </c>
      <c r="E818" t="s">
        <v>98</v>
      </c>
      <c r="F818" t="s">
        <v>19</v>
      </c>
      <c r="G818" t="s">
        <v>37</v>
      </c>
      <c r="H818">
        <v>75</v>
      </c>
      <c r="I818" t="s">
        <v>17</v>
      </c>
      <c r="J818">
        <v>75</v>
      </c>
      <c r="K818" s="2">
        <f>J818*6192</f>
        <v>464400</v>
      </c>
      <c r="L818" t="s">
        <v>17</v>
      </c>
      <c r="N818" t="s">
        <v>17</v>
      </c>
      <c r="P818" t="s">
        <v>17</v>
      </c>
      <c r="R818" s="2">
        <f t="shared" si="27"/>
        <v>464400</v>
      </c>
    </row>
    <row r="819" spans="1:19" x14ac:dyDescent="0.25">
      <c r="A819" t="s">
        <v>468</v>
      </c>
      <c r="B819" t="s">
        <v>469</v>
      </c>
      <c r="C819" t="s">
        <v>470</v>
      </c>
      <c r="D819" t="s">
        <v>154</v>
      </c>
      <c r="E819" t="s">
        <v>98</v>
      </c>
      <c r="F819" t="s">
        <v>19</v>
      </c>
      <c r="G819" t="s">
        <v>47</v>
      </c>
      <c r="H819">
        <v>92</v>
      </c>
      <c r="I819" t="s">
        <v>17</v>
      </c>
      <c r="J819">
        <v>92</v>
      </c>
      <c r="K819" s="2">
        <f>J819*3904</f>
        <v>359168</v>
      </c>
      <c r="L819" t="s">
        <v>17</v>
      </c>
      <c r="N819" t="s">
        <v>17</v>
      </c>
      <c r="P819" t="s">
        <v>17</v>
      </c>
      <c r="R819" s="2">
        <f t="shared" si="27"/>
        <v>359168</v>
      </c>
    </row>
    <row r="820" spans="1:19" x14ac:dyDescent="0.25">
      <c r="A820" t="s">
        <v>468</v>
      </c>
      <c r="B820" t="s">
        <v>469</v>
      </c>
      <c r="C820" t="s">
        <v>470</v>
      </c>
      <c r="D820" t="s">
        <v>154</v>
      </c>
      <c r="E820" t="s">
        <v>98</v>
      </c>
      <c r="F820" t="s">
        <v>19</v>
      </c>
      <c r="G820" t="s">
        <v>66</v>
      </c>
      <c r="H820">
        <v>4</v>
      </c>
      <c r="I820" t="s">
        <v>17</v>
      </c>
      <c r="J820">
        <v>4</v>
      </c>
      <c r="K820" s="2">
        <f>J820*6984</f>
        <v>27936</v>
      </c>
      <c r="L820" t="s">
        <v>17</v>
      </c>
      <c r="N820" t="s">
        <v>17</v>
      </c>
      <c r="P820" t="s">
        <v>17</v>
      </c>
      <c r="R820" s="2">
        <f t="shared" si="27"/>
        <v>27936</v>
      </c>
    </row>
    <row r="821" spans="1:19" x14ac:dyDescent="0.25">
      <c r="A821" t="s">
        <v>468</v>
      </c>
      <c r="B821" t="s">
        <v>469</v>
      </c>
      <c r="C821" t="s">
        <v>470</v>
      </c>
      <c r="D821" t="s">
        <v>154</v>
      </c>
      <c r="E821" t="s">
        <v>98</v>
      </c>
      <c r="F821" t="s">
        <v>19</v>
      </c>
      <c r="G821" t="s">
        <v>41</v>
      </c>
      <c r="H821">
        <v>123</v>
      </c>
      <c r="I821" t="s">
        <v>17</v>
      </c>
      <c r="J821">
        <v>123</v>
      </c>
      <c r="K821" s="2">
        <f>J821*4895</f>
        <v>602085</v>
      </c>
      <c r="L821" t="s">
        <v>17</v>
      </c>
      <c r="N821" t="s">
        <v>17</v>
      </c>
      <c r="P821" t="s">
        <v>17</v>
      </c>
      <c r="R821" s="2">
        <f t="shared" si="27"/>
        <v>602085</v>
      </c>
    </row>
    <row r="822" spans="1:19" s="3" customFormat="1" x14ac:dyDescent="0.25">
      <c r="K822" s="3">
        <f>SUM(K817:K821)</f>
        <v>1471895</v>
      </c>
      <c r="R822" s="3">
        <f t="shared" si="27"/>
        <v>1471895</v>
      </c>
      <c r="S822" s="3">
        <f>K822</f>
        <v>1471895</v>
      </c>
    </row>
    <row r="823" spans="1:19" x14ac:dyDescent="0.25">
      <c r="A823" t="s">
        <v>471</v>
      </c>
      <c r="B823" t="s">
        <v>472</v>
      </c>
      <c r="C823" t="s">
        <v>473</v>
      </c>
      <c r="D823" t="s">
        <v>17</v>
      </c>
      <c r="E823" t="s">
        <v>98</v>
      </c>
      <c r="F823" t="s">
        <v>19</v>
      </c>
      <c r="G823" t="s">
        <v>47</v>
      </c>
      <c r="H823">
        <v>90</v>
      </c>
      <c r="I823" t="s">
        <v>17</v>
      </c>
      <c r="J823">
        <v>90</v>
      </c>
      <c r="K823" s="2">
        <f>J823*3904</f>
        <v>351360</v>
      </c>
      <c r="L823" t="s">
        <v>17</v>
      </c>
      <c r="N823" t="s">
        <v>17</v>
      </c>
      <c r="P823" t="s">
        <v>17</v>
      </c>
      <c r="R823" s="2">
        <f t="shared" si="27"/>
        <v>351360</v>
      </c>
    </row>
    <row r="824" spans="1:19" x14ac:dyDescent="0.25">
      <c r="A824" t="s">
        <v>471</v>
      </c>
      <c r="B824" t="s">
        <v>472</v>
      </c>
      <c r="C824" t="s">
        <v>473</v>
      </c>
      <c r="D824" t="s">
        <v>17</v>
      </c>
      <c r="E824" t="s">
        <v>98</v>
      </c>
      <c r="F824" t="s">
        <v>19</v>
      </c>
      <c r="G824" t="s">
        <v>66</v>
      </c>
      <c r="H824" t="s">
        <v>17</v>
      </c>
      <c r="I824" t="s">
        <v>17</v>
      </c>
      <c r="J824" t="s">
        <v>17</v>
      </c>
      <c r="L824" t="s">
        <v>17</v>
      </c>
      <c r="N824" t="s">
        <v>17</v>
      </c>
      <c r="P824" t="s">
        <v>17</v>
      </c>
      <c r="R824" s="2">
        <f t="shared" si="27"/>
        <v>0</v>
      </c>
    </row>
    <row r="825" spans="1:19" x14ac:dyDescent="0.25">
      <c r="A825" t="s">
        <v>471</v>
      </c>
      <c r="B825" t="s">
        <v>472</v>
      </c>
      <c r="C825" t="s">
        <v>473</v>
      </c>
      <c r="D825" t="s">
        <v>17</v>
      </c>
      <c r="E825" t="s">
        <v>98</v>
      </c>
      <c r="F825" t="s">
        <v>19</v>
      </c>
      <c r="G825" t="s">
        <v>43</v>
      </c>
      <c r="H825">
        <v>1</v>
      </c>
      <c r="I825" t="s">
        <v>17</v>
      </c>
      <c r="J825">
        <v>1</v>
      </c>
      <c r="K825" s="2">
        <f>J825*9153</f>
        <v>9153</v>
      </c>
      <c r="L825" t="s">
        <v>17</v>
      </c>
      <c r="N825" t="s">
        <v>17</v>
      </c>
      <c r="P825" t="s">
        <v>17</v>
      </c>
      <c r="R825" s="2">
        <f t="shared" si="27"/>
        <v>9153</v>
      </c>
    </row>
    <row r="826" spans="1:19" x14ac:dyDescent="0.25">
      <c r="A826" t="s">
        <v>471</v>
      </c>
      <c r="B826" t="s">
        <v>472</v>
      </c>
      <c r="C826" t="s">
        <v>473</v>
      </c>
      <c r="D826" t="s">
        <v>17</v>
      </c>
      <c r="E826" t="s">
        <v>98</v>
      </c>
      <c r="F826" t="s">
        <v>19</v>
      </c>
      <c r="G826" t="s">
        <v>37</v>
      </c>
      <c r="H826">
        <v>150</v>
      </c>
      <c r="I826" t="s">
        <v>17</v>
      </c>
      <c r="J826">
        <v>150</v>
      </c>
      <c r="K826" s="2">
        <f>J826*6192</f>
        <v>928800</v>
      </c>
      <c r="L826" t="s">
        <v>17</v>
      </c>
      <c r="N826" t="s">
        <v>17</v>
      </c>
      <c r="P826" t="s">
        <v>17</v>
      </c>
      <c r="R826" s="2">
        <f t="shared" si="27"/>
        <v>928800</v>
      </c>
    </row>
    <row r="827" spans="1:19" x14ac:dyDescent="0.25">
      <c r="A827" t="s">
        <v>471</v>
      </c>
      <c r="B827" t="s">
        <v>472</v>
      </c>
      <c r="C827" t="s">
        <v>473</v>
      </c>
      <c r="D827" t="s">
        <v>17</v>
      </c>
      <c r="E827" t="s">
        <v>98</v>
      </c>
      <c r="F827" t="s">
        <v>19</v>
      </c>
      <c r="G827" t="s">
        <v>41</v>
      </c>
      <c r="H827">
        <v>210</v>
      </c>
      <c r="I827" t="s">
        <v>17</v>
      </c>
      <c r="J827">
        <v>210</v>
      </c>
      <c r="K827" s="2">
        <f>J827*4895</f>
        <v>1027950</v>
      </c>
      <c r="L827" t="s">
        <v>17</v>
      </c>
      <c r="N827" t="s">
        <v>17</v>
      </c>
      <c r="P827" t="s">
        <v>17</v>
      </c>
      <c r="R827" s="2">
        <f t="shared" si="27"/>
        <v>1027950</v>
      </c>
    </row>
    <row r="828" spans="1:19" s="3" customFormat="1" x14ac:dyDescent="0.25">
      <c r="K828" s="3">
        <f>SUM(K823:K827)</f>
        <v>2317263</v>
      </c>
      <c r="R828" s="3">
        <f t="shared" si="27"/>
        <v>2317263</v>
      </c>
      <c r="S828" s="3">
        <f>K828</f>
        <v>2317263</v>
      </c>
    </row>
    <row r="829" spans="1:19" x14ac:dyDescent="0.25">
      <c r="A829" t="s">
        <v>474</v>
      </c>
      <c r="B829" t="s">
        <v>475</v>
      </c>
      <c r="C829" t="s">
        <v>476</v>
      </c>
      <c r="D829" t="s">
        <v>17</v>
      </c>
      <c r="E829" t="s">
        <v>98</v>
      </c>
      <c r="F829" t="s">
        <v>19</v>
      </c>
      <c r="G829" t="s">
        <v>47</v>
      </c>
      <c r="H829">
        <v>112</v>
      </c>
      <c r="I829" t="s">
        <v>17</v>
      </c>
      <c r="J829">
        <v>112</v>
      </c>
      <c r="K829" s="2">
        <f>J829*3904</f>
        <v>437248</v>
      </c>
      <c r="L829" t="s">
        <v>17</v>
      </c>
      <c r="N829" t="s">
        <v>17</v>
      </c>
      <c r="P829" t="s">
        <v>17</v>
      </c>
      <c r="R829" s="2">
        <f t="shared" si="27"/>
        <v>437248</v>
      </c>
    </row>
    <row r="830" spans="1:19" x14ac:dyDescent="0.25">
      <c r="A830" t="s">
        <v>474</v>
      </c>
      <c r="B830" t="s">
        <v>475</v>
      </c>
      <c r="C830" t="s">
        <v>476</v>
      </c>
      <c r="D830" t="s">
        <v>17</v>
      </c>
      <c r="E830" t="s">
        <v>98</v>
      </c>
      <c r="F830" t="s">
        <v>19</v>
      </c>
      <c r="G830" t="s">
        <v>48</v>
      </c>
      <c r="H830">
        <v>29</v>
      </c>
      <c r="I830" t="s">
        <v>17</v>
      </c>
      <c r="J830">
        <v>29</v>
      </c>
      <c r="K830" s="2">
        <f>J830*6547</f>
        <v>189863</v>
      </c>
      <c r="L830" t="s">
        <v>17</v>
      </c>
      <c r="N830" t="s">
        <v>17</v>
      </c>
      <c r="P830" t="s">
        <v>17</v>
      </c>
      <c r="R830" s="2">
        <f t="shared" si="27"/>
        <v>189863</v>
      </c>
    </row>
    <row r="831" spans="1:19" x14ac:dyDescent="0.25">
      <c r="A831" t="s">
        <v>474</v>
      </c>
      <c r="B831" t="s">
        <v>475</v>
      </c>
      <c r="C831" t="s">
        <v>476</v>
      </c>
      <c r="D831" t="s">
        <v>17</v>
      </c>
      <c r="E831" t="s">
        <v>98</v>
      </c>
      <c r="F831" t="s">
        <v>19</v>
      </c>
      <c r="G831" t="s">
        <v>43</v>
      </c>
      <c r="H831">
        <v>3</v>
      </c>
      <c r="I831" t="s">
        <v>17</v>
      </c>
      <c r="J831">
        <v>3</v>
      </c>
      <c r="K831" s="2">
        <f>J831*9153</f>
        <v>27459</v>
      </c>
      <c r="L831" t="s">
        <v>17</v>
      </c>
      <c r="N831" t="s">
        <v>17</v>
      </c>
      <c r="P831" t="s">
        <v>17</v>
      </c>
      <c r="R831" s="2">
        <f t="shared" si="27"/>
        <v>27459</v>
      </c>
    </row>
    <row r="832" spans="1:19" x14ac:dyDescent="0.25">
      <c r="A832" t="s">
        <v>474</v>
      </c>
      <c r="B832" t="s">
        <v>475</v>
      </c>
      <c r="C832" t="s">
        <v>476</v>
      </c>
      <c r="D832" t="s">
        <v>17</v>
      </c>
      <c r="E832" t="s">
        <v>98</v>
      </c>
      <c r="F832" t="s">
        <v>19</v>
      </c>
      <c r="G832" t="s">
        <v>66</v>
      </c>
      <c r="H832">
        <v>4</v>
      </c>
      <c r="I832" t="s">
        <v>17</v>
      </c>
      <c r="J832">
        <v>4</v>
      </c>
      <c r="K832" s="2">
        <f>J832*6984</f>
        <v>27936</v>
      </c>
      <c r="L832" t="s">
        <v>17</v>
      </c>
      <c r="N832" t="s">
        <v>17</v>
      </c>
      <c r="P832" t="s">
        <v>17</v>
      </c>
      <c r="R832" s="2">
        <f t="shared" si="27"/>
        <v>27936</v>
      </c>
    </row>
    <row r="833" spans="1:19" x14ac:dyDescent="0.25">
      <c r="A833" t="s">
        <v>474</v>
      </c>
      <c r="B833" t="s">
        <v>475</v>
      </c>
      <c r="C833" t="s">
        <v>476</v>
      </c>
      <c r="D833" t="s">
        <v>17</v>
      </c>
      <c r="E833" t="s">
        <v>98</v>
      </c>
      <c r="F833" t="s">
        <v>19</v>
      </c>
      <c r="G833" t="s">
        <v>37</v>
      </c>
      <c r="H833">
        <v>346</v>
      </c>
      <c r="I833" t="s">
        <v>17</v>
      </c>
      <c r="J833">
        <v>346</v>
      </c>
      <c r="K833" s="2">
        <f>J833*6192</f>
        <v>2142432</v>
      </c>
      <c r="L833" t="s">
        <v>17</v>
      </c>
      <c r="N833" t="s">
        <v>17</v>
      </c>
      <c r="P833" t="s">
        <v>17</v>
      </c>
      <c r="R833" s="2">
        <f t="shared" si="27"/>
        <v>2142432</v>
      </c>
    </row>
    <row r="834" spans="1:19" x14ac:dyDescent="0.25">
      <c r="A834" t="s">
        <v>474</v>
      </c>
      <c r="B834" t="s">
        <v>475</v>
      </c>
      <c r="C834" t="s">
        <v>476</v>
      </c>
      <c r="D834" t="s">
        <v>17</v>
      </c>
      <c r="E834" t="s">
        <v>98</v>
      </c>
      <c r="F834" t="s">
        <v>19</v>
      </c>
      <c r="G834" t="s">
        <v>41</v>
      </c>
      <c r="H834">
        <v>396</v>
      </c>
      <c r="I834" t="s">
        <v>17</v>
      </c>
      <c r="J834">
        <v>396</v>
      </c>
      <c r="K834" s="2">
        <f>J834*4895</f>
        <v>1938420</v>
      </c>
      <c r="L834" t="s">
        <v>17</v>
      </c>
      <c r="N834" t="s">
        <v>17</v>
      </c>
      <c r="P834" t="s">
        <v>17</v>
      </c>
      <c r="R834" s="2">
        <f t="shared" si="27"/>
        <v>1938420</v>
      </c>
    </row>
    <row r="835" spans="1:19" s="3" customFormat="1" x14ac:dyDescent="0.25">
      <c r="K835" s="3">
        <f>SUM(K829:K834)</f>
        <v>4763358</v>
      </c>
      <c r="R835" s="3">
        <f t="shared" ref="R835:R898" si="28">K835+M835+O835+Q835</f>
        <v>4763358</v>
      </c>
      <c r="S835" s="3">
        <f>K835</f>
        <v>4763358</v>
      </c>
    </row>
    <row r="836" spans="1:19" x14ac:dyDescent="0.25">
      <c r="A836" t="s">
        <v>477</v>
      </c>
      <c r="B836" t="s">
        <v>478</v>
      </c>
      <c r="C836" t="s">
        <v>479</v>
      </c>
      <c r="D836" t="s">
        <v>17</v>
      </c>
      <c r="E836" t="s">
        <v>98</v>
      </c>
      <c r="F836" t="s">
        <v>19</v>
      </c>
      <c r="G836" t="s">
        <v>37</v>
      </c>
      <c r="H836">
        <v>193</v>
      </c>
      <c r="I836" t="s">
        <v>17</v>
      </c>
      <c r="J836">
        <v>193</v>
      </c>
      <c r="K836" s="2">
        <f>J836*6192</f>
        <v>1195056</v>
      </c>
      <c r="L836" t="s">
        <v>17</v>
      </c>
      <c r="N836" t="s">
        <v>17</v>
      </c>
      <c r="P836" t="s">
        <v>17</v>
      </c>
      <c r="R836" s="2">
        <f t="shared" si="28"/>
        <v>1195056</v>
      </c>
    </row>
    <row r="837" spans="1:19" x14ac:dyDescent="0.25">
      <c r="A837" t="s">
        <v>477</v>
      </c>
      <c r="B837" t="s">
        <v>478</v>
      </c>
      <c r="C837" t="s">
        <v>479</v>
      </c>
      <c r="D837" t="s">
        <v>17</v>
      </c>
      <c r="E837" t="s">
        <v>98</v>
      </c>
      <c r="F837" t="s">
        <v>19</v>
      </c>
      <c r="G837" t="s">
        <v>48</v>
      </c>
      <c r="H837">
        <v>83</v>
      </c>
      <c r="I837" t="s">
        <v>17</v>
      </c>
      <c r="J837">
        <v>83</v>
      </c>
      <c r="K837" s="2">
        <f>J837*6547</f>
        <v>543401</v>
      </c>
      <c r="L837" t="s">
        <v>17</v>
      </c>
      <c r="N837" t="s">
        <v>17</v>
      </c>
      <c r="P837" t="s">
        <v>17</v>
      </c>
      <c r="R837" s="2">
        <f t="shared" si="28"/>
        <v>543401</v>
      </c>
    </row>
    <row r="838" spans="1:19" x14ac:dyDescent="0.25">
      <c r="A838" t="s">
        <v>477</v>
      </c>
      <c r="B838" t="s">
        <v>478</v>
      </c>
      <c r="C838" t="s">
        <v>479</v>
      </c>
      <c r="D838" t="s">
        <v>17</v>
      </c>
      <c r="E838" t="s">
        <v>98</v>
      </c>
      <c r="F838" t="s">
        <v>19</v>
      </c>
      <c r="G838" t="s">
        <v>41</v>
      </c>
      <c r="H838">
        <v>229</v>
      </c>
      <c r="I838" t="s">
        <v>17</v>
      </c>
      <c r="J838">
        <v>229</v>
      </c>
      <c r="K838" s="2">
        <f>J838*4895</f>
        <v>1120955</v>
      </c>
      <c r="L838" t="s">
        <v>17</v>
      </c>
      <c r="N838" t="s">
        <v>17</v>
      </c>
      <c r="P838" t="s">
        <v>17</v>
      </c>
      <c r="R838" s="2">
        <f t="shared" si="28"/>
        <v>1120955</v>
      </c>
    </row>
    <row r="839" spans="1:19" x14ac:dyDescent="0.25">
      <c r="A839" t="s">
        <v>477</v>
      </c>
      <c r="B839" t="s">
        <v>478</v>
      </c>
      <c r="C839" t="s">
        <v>479</v>
      </c>
      <c r="D839" t="s">
        <v>17</v>
      </c>
      <c r="E839" t="s">
        <v>98</v>
      </c>
      <c r="F839" t="s">
        <v>19</v>
      </c>
      <c r="G839" t="s">
        <v>47</v>
      </c>
      <c r="H839">
        <v>66</v>
      </c>
      <c r="I839" t="s">
        <v>17</v>
      </c>
      <c r="J839">
        <v>66</v>
      </c>
      <c r="K839" s="2">
        <f>J839*3904</f>
        <v>257664</v>
      </c>
      <c r="L839" t="s">
        <v>17</v>
      </c>
      <c r="N839" t="s">
        <v>17</v>
      </c>
      <c r="P839" t="s">
        <v>17</v>
      </c>
      <c r="R839" s="2">
        <f t="shared" si="28"/>
        <v>257664</v>
      </c>
    </row>
    <row r="840" spans="1:19" s="3" customFormat="1" x14ac:dyDescent="0.25">
      <c r="K840" s="3">
        <f>SUM(K836:K839)</f>
        <v>3117076</v>
      </c>
      <c r="R840" s="3">
        <f t="shared" si="28"/>
        <v>3117076</v>
      </c>
      <c r="S840" s="3">
        <f>K840</f>
        <v>3117076</v>
      </c>
    </row>
    <row r="841" spans="1:19" x14ac:dyDescent="0.25">
      <c r="A841" t="s">
        <v>480</v>
      </c>
      <c r="B841" t="s">
        <v>481</v>
      </c>
      <c r="C841" t="s">
        <v>482</v>
      </c>
      <c r="D841" t="s">
        <v>17</v>
      </c>
      <c r="E841" t="s">
        <v>98</v>
      </c>
      <c r="F841" t="s">
        <v>19</v>
      </c>
      <c r="G841" t="s">
        <v>47</v>
      </c>
      <c r="H841">
        <v>51</v>
      </c>
      <c r="I841" t="s">
        <v>17</v>
      </c>
      <c r="J841">
        <v>51</v>
      </c>
      <c r="K841" s="2">
        <f>J841*3904</f>
        <v>199104</v>
      </c>
      <c r="L841" t="s">
        <v>17</v>
      </c>
      <c r="N841" t="s">
        <v>17</v>
      </c>
      <c r="P841" t="s">
        <v>17</v>
      </c>
      <c r="R841" s="2">
        <f t="shared" si="28"/>
        <v>199104</v>
      </c>
    </row>
    <row r="842" spans="1:19" x14ac:dyDescent="0.25">
      <c r="A842" t="s">
        <v>480</v>
      </c>
      <c r="B842" t="s">
        <v>481</v>
      </c>
      <c r="C842" t="s">
        <v>482</v>
      </c>
      <c r="D842" t="s">
        <v>17</v>
      </c>
      <c r="E842" t="s">
        <v>98</v>
      </c>
      <c r="F842" t="s">
        <v>19</v>
      </c>
      <c r="G842" t="s">
        <v>41</v>
      </c>
      <c r="H842">
        <v>95</v>
      </c>
      <c r="I842" t="s">
        <v>17</v>
      </c>
      <c r="J842">
        <v>95</v>
      </c>
      <c r="K842" s="2">
        <f>J842*4895</f>
        <v>465025</v>
      </c>
      <c r="L842" t="s">
        <v>17</v>
      </c>
      <c r="N842" t="s">
        <v>17</v>
      </c>
      <c r="P842" t="s">
        <v>17</v>
      </c>
      <c r="R842" s="2">
        <f t="shared" si="28"/>
        <v>465025</v>
      </c>
    </row>
    <row r="843" spans="1:19" x14ac:dyDescent="0.25">
      <c r="A843" t="s">
        <v>480</v>
      </c>
      <c r="B843" t="s">
        <v>481</v>
      </c>
      <c r="C843" t="s">
        <v>482</v>
      </c>
      <c r="D843" t="s">
        <v>17</v>
      </c>
      <c r="E843" t="s">
        <v>98</v>
      </c>
      <c r="F843" t="s">
        <v>19</v>
      </c>
      <c r="G843" t="s">
        <v>66</v>
      </c>
      <c r="H843">
        <v>1</v>
      </c>
      <c r="I843" t="s">
        <v>17</v>
      </c>
      <c r="J843">
        <v>1</v>
      </c>
      <c r="K843" s="2">
        <f>J843*6984</f>
        <v>6984</v>
      </c>
      <c r="L843" t="s">
        <v>17</v>
      </c>
      <c r="N843" t="s">
        <v>17</v>
      </c>
      <c r="P843" t="s">
        <v>17</v>
      </c>
      <c r="R843" s="2">
        <f t="shared" si="28"/>
        <v>6984</v>
      </c>
    </row>
    <row r="844" spans="1:19" x14ac:dyDescent="0.25">
      <c r="A844" t="s">
        <v>480</v>
      </c>
      <c r="B844" t="s">
        <v>481</v>
      </c>
      <c r="C844" t="s">
        <v>482</v>
      </c>
      <c r="D844" t="s">
        <v>17</v>
      </c>
      <c r="E844" t="s">
        <v>98</v>
      </c>
      <c r="F844" t="s">
        <v>19</v>
      </c>
      <c r="G844" t="s">
        <v>48</v>
      </c>
      <c r="H844" t="s">
        <v>17</v>
      </c>
      <c r="I844" t="s">
        <v>17</v>
      </c>
      <c r="J844" t="s">
        <v>17</v>
      </c>
      <c r="L844" t="s">
        <v>17</v>
      </c>
      <c r="N844" t="s">
        <v>17</v>
      </c>
      <c r="P844" t="s">
        <v>17</v>
      </c>
      <c r="R844" s="2">
        <f t="shared" si="28"/>
        <v>0</v>
      </c>
    </row>
    <row r="845" spans="1:19" x14ac:dyDescent="0.25">
      <c r="A845" t="s">
        <v>480</v>
      </c>
      <c r="B845" t="s">
        <v>481</v>
      </c>
      <c r="C845" t="s">
        <v>482</v>
      </c>
      <c r="D845" t="s">
        <v>17</v>
      </c>
      <c r="E845" t="s">
        <v>98</v>
      </c>
      <c r="F845" t="s">
        <v>19</v>
      </c>
      <c r="G845" t="s">
        <v>43</v>
      </c>
      <c r="H845">
        <v>1</v>
      </c>
      <c r="I845" t="s">
        <v>17</v>
      </c>
      <c r="J845">
        <v>1</v>
      </c>
      <c r="K845" s="2">
        <f>J845*9153</f>
        <v>9153</v>
      </c>
      <c r="L845" t="s">
        <v>17</v>
      </c>
      <c r="N845" t="s">
        <v>17</v>
      </c>
      <c r="P845" t="s">
        <v>17</v>
      </c>
      <c r="R845" s="2">
        <f t="shared" si="28"/>
        <v>9153</v>
      </c>
    </row>
    <row r="846" spans="1:19" x14ac:dyDescent="0.25">
      <c r="A846" t="s">
        <v>480</v>
      </c>
      <c r="B846" t="s">
        <v>481</v>
      </c>
      <c r="C846" t="s">
        <v>482</v>
      </c>
      <c r="D846" t="s">
        <v>17</v>
      </c>
      <c r="E846" t="s">
        <v>98</v>
      </c>
      <c r="F846" t="s">
        <v>19</v>
      </c>
      <c r="G846" t="s">
        <v>37</v>
      </c>
      <c r="H846">
        <v>65</v>
      </c>
      <c r="I846" t="s">
        <v>17</v>
      </c>
      <c r="J846">
        <v>65</v>
      </c>
      <c r="K846" s="2">
        <f>J846*6192</f>
        <v>402480</v>
      </c>
      <c r="L846" t="s">
        <v>17</v>
      </c>
      <c r="N846" t="s">
        <v>17</v>
      </c>
      <c r="P846" t="s">
        <v>17</v>
      </c>
      <c r="R846" s="2">
        <f t="shared" si="28"/>
        <v>402480</v>
      </c>
    </row>
    <row r="847" spans="1:19" s="3" customFormat="1" x14ac:dyDescent="0.25">
      <c r="K847" s="3">
        <f>SUM(K841:K846)</f>
        <v>1082746</v>
      </c>
      <c r="R847" s="3">
        <f t="shared" si="28"/>
        <v>1082746</v>
      </c>
      <c r="S847" s="3">
        <f>K847</f>
        <v>1082746</v>
      </c>
    </row>
    <row r="848" spans="1:19" x14ac:dyDescent="0.25">
      <c r="A848" t="s">
        <v>483</v>
      </c>
      <c r="B848" t="s">
        <v>484</v>
      </c>
      <c r="C848" t="s">
        <v>485</v>
      </c>
      <c r="D848" t="s">
        <v>17</v>
      </c>
      <c r="E848" t="s">
        <v>98</v>
      </c>
      <c r="F848" t="s">
        <v>19</v>
      </c>
      <c r="G848" t="s">
        <v>37</v>
      </c>
      <c r="H848">
        <v>92</v>
      </c>
      <c r="I848" t="s">
        <v>17</v>
      </c>
      <c r="J848">
        <v>92</v>
      </c>
      <c r="K848" s="2">
        <f>J848*6192</f>
        <v>569664</v>
      </c>
      <c r="L848" t="s">
        <v>17</v>
      </c>
      <c r="N848" t="s">
        <v>17</v>
      </c>
      <c r="P848" t="s">
        <v>17</v>
      </c>
      <c r="R848" s="2">
        <f t="shared" si="28"/>
        <v>569664</v>
      </c>
    </row>
    <row r="849" spans="1:19" x14ac:dyDescent="0.25">
      <c r="A849" t="s">
        <v>483</v>
      </c>
      <c r="B849" t="s">
        <v>484</v>
      </c>
      <c r="C849" t="s">
        <v>485</v>
      </c>
      <c r="D849" t="s">
        <v>17</v>
      </c>
      <c r="E849" t="s">
        <v>98</v>
      </c>
      <c r="F849" t="s">
        <v>19</v>
      </c>
      <c r="G849" t="s">
        <v>47</v>
      </c>
      <c r="H849">
        <v>69</v>
      </c>
      <c r="I849" t="s">
        <v>17</v>
      </c>
      <c r="J849">
        <v>69</v>
      </c>
      <c r="K849" s="2">
        <f>J849*3904</f>
        <v>269376</v>
      </c>
      <c r="L849" t="s">
        <v>17</v>
      </c>
      <c r="N849" t="s">
        <v>17</v>
      </c>
      <c r="P849" t="s">
        <v>17</v>
      </c>
      <c r="R849" s="2">
        <f t="shared" si="28"/>
        <v>269376</v>
      </c>
    </row>
    <row r="850" spans="1:19" x14ac:dyDescent="0.25">
      <c r="A850" t="s">
        <v>483</v>
      </c>
      <c r="B850" t="s">
        <v>484</v>
      </c>
      <c r="C850" t="s">
        <v>485</v>
      </c>
      <c r="D850" t="s">
        <v>17</v>
      </c>
      <c r="E850" t="s">
        <v>98</v>
      </c>
      <c r="F850" t="s">
        <v>19</v>
      </c>
      <c r="G850" t="s">
        <v>41</v>
      </c>
      <c r="H850">
        <v>109</v>
      </c>
      <c r="I850" t="s">
        <v>17</v>
      </c>
      <c r="J850">
        <v>109</v>
      </c>
      <c r="K850" s="2">
        <f>J850*4895</f>
        <v>533555</v>
      </c>
      <c r="L850" t="s">
        <v>17</v>
      </c>
      <c r="N850" t="s">
        <v>17</v>
      </c>
      <c r="P850" t="s">
        <v>17</v>
      </c>
      <c r="R850" s="2">
        <f t="shared" si="28"/>
        <v>533555</v>
      </c>
    </row>
    <row r="851" spans="1:19" x14ac:dyDescent="0.25">
      <c r="A851" t="s">
        <v>483</v>
      </c>
      <c r="B851" t="s">
        <v>484</v>
      </c>
      <c r="C851" t="s">
        <v>485</v>
      </c>
      <c r="D851" t="s">
        <v>17</v>
      </c>
      <c r="E851" t="s">
        <v>98</v>
      </c>
      <c r="F851" t="s">
        <v>19</v>
      </c>
      <c r="G851" t="s">
        <v>43</v>
      </c>
      <c r="H851">
        <v>3</v>
      </c>
      <c r="I851" t="s">
        <v>17</v>
      </c>
      <c r="J851">
        <v>3</v>
      </c>
      <c r="K851" s="2">
        <f>J851*9153</f>
        <v>27459</v>
      </c>
      <c r="L851" t="s">
        <v>17</v>
      </c>
      <c r="N851" t="s">
        <v>17</v>
      </c>
      <c r="P851" t="s">
        <v>17</v>
      </c>
      <c r="R851" s="2">
        <f t="shared" si="28"/>
        <v>27459</v>
      </c>
    </row>
    <row r="852" spans="1:19" s="3" customFormat="1" x14ac:dyDescent="0.25">
      <c r="K852" s="3">
        <f>SUM(K848:K851)</f>
        <v>1400054</v>
      </c>
      <c r="R852" s="3">
        <f t="shared" si="28"/>
        <v>1400054</v>
      </c>
      <c r="S852" s="3">
        <f>K852</f>
        <v>1400054</v>
      </c>
    </row>
    <row r="853" spans="1:19" x14ac:dyDescent="0.25">
      <c r="A853" t="s">
        <v>486</v>
      </c>
      <c r="B853" t="s">
        <v>487</v>
      </c>
      <c r="C853" t="s">
        <v>488</v>
      </c>
      <c r="D853" t="s">
        <v>154</v>
      </c>
      <c r="E853" t="s">
        <v>18</v>
      </c>
      <c r="F853" t="s">
        <v>19</v>
      </c>
      <c r="G853" t="s">
        <v>37</v>
      </c>
      <c r="H853" t="s">
        <v>17</v>
      </c>
      <c r="I853">
        <v>218</v>
      </c>
      <c r="J853" t="s">
        <v>17</v>
      </c>
      <c r="L853">
        <v>218</v>
      </c>
      <c r="M853" s="2">
        <f>L853*5384</f>
        <v>1173712</v>
      </c>
      <c r="N853" t="s">
        <v>17</v>
      </c>
      <c r="P853" t="s">
        <v>17</v>
      </c>
      <c r="R853" s="2">
        <f t="shared" si="28"/>
        <v>1173712</v>
      </c>
    </row>
    <row r="854" spans="1:19" x14ac:dyDescent="0.25">
      <c r="A854" t="s">
        <v>486</v>
      </c>
      <c r="B854" t="s">
        <v>487</v>
      </c>
      <c r="C854" t="s">
        <v>488</v>
      </c>
      <c r="D854" t="s">
        <v>154</v>
      </c>
      <c r="E854" t="s">
        <v>18</v>
      </c>
      <c r="F854" t="s">
        <v>19</v>
      </c>
      <c r="G854" t="s">
        <v>66</v>
      </c>
      <c r="H854" t="s">
        <v>17</v>
      </c>
      <c r="I854">
        <v>3</v>
      </c>
      <c r="J854" t="s">
        <v>17</v>
      </c>
      <c r="L854">
        <v>3</v>
      </c>
      <c r="M854" s="2">
        <f>L854*6984</f>
        <v>20952</v>
      </c>
      <c r="N854" t="s">
        <v>17</v>
      </c>
      <c r="P854" t="s">
        <v>17</v>
      </c>
      <c r="R854" s="2">
        <f t="shared" si="28"/>
        <v>20952</v>
      </c>
    </row>
    <row r="855" spans="1:19" x14ac:dyDescent="0.25">
      <c r="A855" t="s">
        <v>486</v>
      </c>
      <c r="B855" t="s">
        <v>487</v>
      </c>
      <c r="C855" t="s">
        <v>488</v>
      </c>
      <c r="D855" t="s">
        <v>154</v>
      </c>
      <c r="E855" t="s">
        <v>18</v>
      </c>
      <c r="F855" t="s">
        <v>19</v>
      </c>
      <c r="G855" t="s">
        <v>47</v>
      </c>
      <c r="H855" t="s">
        <v>17</v>
      </c>
      <c r="I855">
        <v>19</v>
      </c>
      <c r="J855" t="s">
        <v>17</v>
      </c>
      <c r="L855">
        <v>19</v>
      </c>
      <c r="M855" s="2">
        <f>L855*3570</f>
        <v>67830</v>
      </c>
      <c r="N855" t="s">
        <v>17</v>
      </c>
      <c r="P855" t="s">
        <v>17</v>
      </c>
      <c r="R855" s="2">
        <f t="shared" si="28"/>
        <v>67830</v>
      </c>
    </row>
    <row r="856" spans="1:19" x14ac:dyDescent="0.25">
      <c r="A856" t="s">
        <v>486</v>
      </c>
      <c r="B856" t="s">
        <v>487</v>
      </c>
      <c r="C856" t="s">
        <v>488</v>
      </c>
      <c r="D856" t="s">
        <v>154</v>
      </c>
      <c r="E856" t="s">
        <v>18</v>
      </c>
      <c r="F856" t="s">
        <v>19</v>
      </c>
      <c r="G856" t="s">
        <v>41</v>
      </c>
      <c r="H856" t="s">
        <v>17</v>
      </c>
      <c r="I856">
        <v>248</v>
      </c>
      <c r="J856" t="s">
        <v>17</v>
      </c>
      <c r="L856">
        <v>248</v>
      </c>
      <c r="M856" s="2">
        <f>L856*4108</f>
        <v>1018784</v>
      </c>
      <c r="N856" t="s">
        <v>17</v>
      </c>
      <c r="P856" t="s">
        <v>17</v>
      </c>
      <c r="R856" s="2">
        <f t="shared" si="28"/>
        <v>1018784</v>
      </c>
    </row>
    <row r="857" spans="1:19" x14ac:dyDescent="0.25">
      <c r="A857" t="s">
        <v>486</v>
      </c>
      <c r="B857" t="s">
        <v>487</v>
      </c>
      <c r="C857" t="s">
        <v>488</v>
      </c>
      <c r="D857" t="s">
        <v>154</v>
      </c>
      <c r="E857" t="s">
        <v>18</v>
      </c>
      <c r="F857" t="s">
        <v>19</v>
      </c>
      <c r="G857" t="s">
        <v>48</v>
      </c>
      <c r="H857" t="s">
        <v>17</v>
      </c>
      <c r="I857">
        <v>67</v>
      </c>
      <c r="J857" t="s">
        <v>17</v>
      </c>
      <c r="L857">
        <v>67</v>
      </c>
      <c r="M857" s="2">
        <f>L857*6547</f>
        <v>438649</v>
      </c>
      <c r="N857" t="s">
        <v>17</v>
      </c>
      <c r="P857" t="s">
        <v>17</v>
      </c>
      <c r="R857" s="2">
        <f t="shared" si="28"/>
        <v>438649</v>
      </c>
    </row>
    <row r="858" spans="1:19" s="3" customFormat="1" x14ac:dyDescent="0.25">
      <c r="M858" s="3">
        <f>SUM(M853:M857)</f>
        <v>2719927</v>
      </c>
      <c r="R858" s="3">
        <f t="shared" si="28"/>
        <v>2719927</v>
      </c>
      <c r="S858" s="3">
        <f>M858</f>
        <v>2719927</v>
      </c>
    </row>
    <row r="859" spans="1:19" x14ac:dyDescent="0.25">
      <c r="A859" t="s">
        <v>489</v>
      </c>
      <c r="B859" t="s">
        <v>490</v>
      </c>
      <c r="C859" t="s">
        <v>491</v>
      </c>
      <c r="D859" t="s">
        <v>17</v>
      </c>
      <c r="E859" t="s">
        <v>98</v>
      </c>
      <c r="F859" t="s">
        <v>19</v>
      </c>
      <c r="G859" t="s">
        <v>37</v>
      </c>
      <c r="H859">
        <v>126</v>
      </c>
      <c r="I859" t="s">
        <v>17</v>
      </c>
      <c r="J859">
        <v>126</v>
      </c>
      <c r="K859" s="2">
        <f>J859*6192</f>
        <v>780192</v>
      </c>
      <c r="L859" t="s">
        <v>17</v>
      </c>
      <c r="N859" t="s">
        <v>17</v>
      </c>
      <c r="P859" t="s">
        <v>17</v>
      </c>
      <c r="R859" s="2">
        <f t="shared" si="28"/>
        <v>780192</v>
      </c>
    </row>
    <row r="860" spans="1:19" x14ac:dyDescent="0.25">
      <c r="A860" t="s">
        <v>489</v>
      </c>
      <c r="B860" t="s">
        <v>490</v>
      </c>
      <c r="C860" t="s">
        <v>491</v>
      </c>
      <c r="D860" t="s">
        <v>17</v>
      </c>
      <c r="E860" t="s">
        <v>98</v>
      </c>
      <c r="F860" t="s">
        <v>19</v>
      </c>
      <c r="G860" t="s">
        <v>48</v>
      </c>
      <c r="H860" t="s">
        <v>17</v>
      </c>
      <c r="I860" t="s">
        <v>17</v>
      </c>
      <c r="J860" t="s">
        <v>17</v>
      </c>
      <c r="L860" t="s">
        <v>17</v>
      </c>
      <c r="N860" t="s">
        <v>17</v>
      </c>
      <c r="P860" t="s">
        <v>17</v>
      </c>
      <c r="R860" s="2">
        <f t="shared" si="28"/>
        <v>0</v>
      </c>
    </row>
    <row r="861" spans="1:19" x14ac:dyDescent="0.25">
      <c r="A861" t="s">
        <v>489</v>
      </c>
      <c r="B861" t="s">
        <v>490</v>
      </c>
      <c r="C861" t="s">
        <v>491</v>
      </c>
      <c r="D861" t="s">
        <v>17</v>
      </c>
      <c r="E861" t="s">
        <v>98</v>
      </c>
      <c r="F861" t="s">
        <v>19</v>
      </c>
      <c r="G861" t="s">
        <v>41</v>
      </c>
      <c r="H861">
        <v>157</v>
      </c>
      <c r="I861" t="s">
        <v>17</v>
      </c>
      <c r="J861">
        <v>157</v>
      </c>
      <c r="K861" s="2">
        <f>J861*4895</f>
        <v>768515</v>
      </c>
      <c r="L861" t="s">
        <v>17</v>
      </c>
      <c r="N861" t="s">
        <v>17</v>
      </c>
      <c r="P861" t="s">
        <v>17</v>
      </c>
      <c r="R861" s="2">
        <f t="shared" si="28"/>
        <v>768515</v>
      </c>
    </row>
    <row r="862" spans="1:19" x14ac:dyDescent="0.25">
      <c r="A862" t="s">
        <v>489</v>
      </c>
      <c r="B862" t="s">
        <v>490</v>
      </c>
      <c r="C862" t="s">
        <v>491</v>
      </c>
      <c r="D862" t="s">
        <v>17</v>
      </c>
      <c r="E862" t="s">
        <v>98</v>
      </c>
      <c r="F862" t="s">
        <v>19</v>
      </c>
      <c r="G862" t="s">
        <v>47</v>
      </c>
      <c r="H862">
        <v>73</v>
      </c>
      <c r="I862" t="s">
        <v>17</v>
      </c>
      <c r="J862">
        <v>73</v>
      </c>
      <c r="K862" s="2">
        <f>J862*3904</f>
        <v>284992</v>
      </c>
      <c r="L862" t="s">
        <v>17</v>
      </c>
      <c r="N862" t="s">
        <v>17</v>
      </c>
      <c r="P862" t="s">
        <v>17</v>
      </c>
      <c r="R862" s="2">
        <f t="shared" si="28"/>
        <v>284992</v>
      </c>
    </row>
    <row r="863" spans="1:19" s="3" customFormat="1" x14ac:dyDescent="0.25">
      <c r="K863" s="3">
        <f>SUM(K859:K862)</f>
        <v>1833699</v>
      </c>
      <c r="R863" s="3">
        <f t="shared" si="28"/>
        <v>1833699</v>
      </c>
      <c r="S863" s="3">
        <f>K863</f>
        <v>1833699</v>
      </c>
    </row>
    <row r="864" spans="1:19" x14ac:dyDescent="0.25">
      <c r="A864" t="s">
        <v>492</v>
      </c>
      <c r="B864" t="s">
        <v>493</v>
      </c>
      <c r="C864" t="s">
        <v>494</v>
      </c>
      <c r="D864" t="s">
        <v>17</v>
      </c>
      <c r="E864" t="s">
        <v>98</v>
      </c>
      <c r="F864" t="s">
        <v>19</v>
      </c>
      <c r="G864" t="s">
        <v>47</v>
      </c>
      <c r="H864">
        <v>64</v>
      </c>
      <c r="I864" t="s">
        <v>17</v>
      </c>
      <c r="J864">
        <v>64</v>
      </c>
      <c r="K864" s="2">
        <f>J864*3904</f>
        <v>249856</v>
      </c>
      <c r="L864" t="s">
        <v>17</v>
      </c>
      <c r="N864" t="s">
        <v>17</v>
      </c>
      <c r="P864" t="s">
        <v>17</v>
      </c>
      <c r="R864" s="2">
        <f t="shared" si="28"/>
        <v>249856</v>
      </c>
    </row>
    <row r="865" spans="1:19" x14ac:dyDescent="0.25">
      <c r="A865" t="s">
        <v>492</v>
      </c>
      <c r="B865" t="s">
        <v>493</v>
      </c>
      <c r="C865" t="s">
        <v>494</v>
      </c>
      <c r="D865" t="s">
        <v>17</v>
      </c>
      <c r="E865" t="s">
        <v>98</v>
      </c>
      <c r="F865" t="s">
        <v>19</v>
      </c>
      <c r="G865" t="s">
        <v>37</v>
      </c>
      <c r="H865">
        <v>114</v>
      </c>
      <c r="I865" t="s">
        <v>17</v>
      </c>
      <c r="J865">
        <v>114</v>
      </c>
      <c r="K865" s="2">
        <f>J865*6192</f>
        <v>705888</v>
      </c>
      <c r="L865" t="s">
        <v>17</v>
      </c>
      <c r="N865" t="s">
        <v>17</v>
      </c>
      <c r="P865" t="s">
        <v>17</v>
      </c>
      <c r="R865" s="2">
        <f t="shared" si="28"/>
        <v>705888</v>
      </c>
    </row>
    <row r="866" spans="1:19" x14ac:dyDescent="0.25">
      <c r="A866" t="s">
        <v>492</v>
      </c>
      <c r="B866" t="s">
        <v>493</v>
      </c>
      <c r="C866" t="s">
        <v>494</v>
      </c>
      <c r="D866" t="s">
        <v>17</v>
      </c>
      <c r="E866" t="s">
        <v>98</v>
      </c>
      <c r="F866" t="s">
        <v>19</v>
      </c>
      <c r="G866" t="s">
        <v>41</v>
      </c>
      <c r="H866">
        <v>118</v>
      </c>
      <c r="I866" t="s">
        <v>17</v>
      </c>
      <c r="J866">
        <v>118</v>
      </c>
      <c r="K866" s="2">
        <f>J866*4895</f>
        <v>577610</v>
      </c>
      <c r="L866" t="s">
        <v>17</v>
      </c>
      <c r="N866" t="s">
        <v>17</v>
      </c>
      <c r="P866" t="s">
        <v>17</v>
      </c>
      <c r="R866" s="2">
        <f t="shared" si="28"/>
        <v>577610</v>
      </c>
    </row>
    <row r="867" spans="1:19" x14ac:dyDescent="0.25">
      <c r="A867" t="s">
        <v>492</v>
      </c>
      <c r="B867" t="s">
        <v>493</v>
      </c>
      <c r="C867" t="s">
        <v>494</v>
      </c>
      <c r="D867" t="s">
        <v>17</v>
      </c>
      <c r="E867" t="s">
        <v>98</v>
      </c>
      <c r="F867" t="s">
        <v>19</v>
      </c>
      <c r="G867" t="s">
        <v>66</v>
      </c>
      <c r="H867">
        <v>5</v>
      </c>
      <c r="I867" t="s">
        <v>17</v>
      </c>
      <c r="J867">
        <v>5</v>
      </c>
      <c r="K867" s="2">
        <f>J867*6984</f>
        <v>34920</v>
      </c>
      <c r="L867" t="s">
        <v>17</v>
      </c>
      <c r="N867" t="s">
        <v>17</v>
      </c>
      <c r="P867" t="s">
        <v>17</v>
      </c>
      <c r="R867" s="2">
        <f t="shared" si="28"/>
        <v>34920</v>
      </c>
    </row>
    <row r="868" spans="1:19" s="3" customFormat="1" x14ac:dyDescent="0.25">
      <c r="K868" s="3">
        <f>SUM(K864:K867)</f>
        <v>1568274</v>
      </c>
      <c r="R868" s="3">
        <f t="shared" si="28"/>
        <v>1568274</v>
      </c>
      <c r="S868" s="3">
        <f>K868</f>
        <v>1568274</v>
      </c>
    </row>
    <row r="869" spans="1:19" x14ac:dyDescent="0.25">
      <c r="A869" t="s">
        <v>495</v>
      </c>
      <c r="B869" t="s">
        <v>496</v>
      </c>
      <c r="C869" t="s">
        <v>497</v>
      </c>
      <c r="D869" t="s">
        <v>17</v>
      </c>
      <c r="E869" t="s">
        <v>18</v>
      </c>
      <c r="F869" t="s">
        <v>19</v>
      </c>
      <c r="G869" t="s">
        <v>66</v>
      </c>
      <c r="H869" t="s">
        <v>17</v>
      </c>
      <c r="I869">
        <v>1</v>
      </c>
      <c r="J869" t="s">
        <v>17</v>
      </c>
      <c r="L869">
        <v>1</v>
      </c>
      <c r="M869" s="2">
        <f>L869*6984</f>
        <v>6984</v>
      </c>
      <c r="N869" t="s">
        <v>17</v>
      </c>
      <c r="P869" t="s">
        <v>17</v>
      </c>
      <c r="R869" s="2">
        <f t="shared" si="28"/>
        <v>6984</v>
      </c>
    </row>
    <row r="870" spans="1:19" x14ac:dyDescent="0.25">
      <c r="A870" t="s">
        <v>495</v>
      </c>
      <c r="B870" t="s">
        <v>496</v>
      </c>
      <c r="C870" t="s">
        <v>497</v>
      </c>
      <c r="D870" t="s">
        <v>17</v>
      </c>
      <c r="E870" t="s">
        <v>18</v>
      </c>
      <c r="F870" t="s">
        <v>19</v>
      </c>
      <c r="G870" t="s">
        <v>37</v>
      </c>
      <c r="H870" t="s">
        <v>17</v>
      </c>
      <c r="I870">
        <v>268</v>
      </c>
      <c r="J870" t="s">
        <v>17</v>
      </c>
      <c r="L870">
        <v>268</v>
      </c>
      <c r="M870" s="2">
        <f>L870*5384</f>
        <v>1442912</v>
      </c>
      <c r="N870" t="s">
        <v>17</v>
      </c>
      <c r="P870" t="s">
        <v>17</v>
      </c>
      <c r="R870" s="2">
        <f t="shared" si="28"/>
        <v>1442912</v>
      </c>
    </row>
    <row r="871" spans="1:19" x14ac:dyDescent="0.25">
      <c r="A871" t="s">
        <v>495</v>
      </c>
      <c r="B871" t="s">
        <v>496</v>
      </c>
      <c r="C871" t="s">
        <v>497</v>
      </c>
      <c r="D871" t="s">
        <v>17</v>
      </c>
      <c r="E871" t="s">
        <v>18</v>
      </c>
      <c r="F871" t="s">
        <v>19</v>
      </c>
      <c r="G871" t="s">
        <v>41</v>
      </c>
      <c r="H871" t="s">
        <v>17</v>
      </c>
      <c r="I871">
        <v>421</v>
      </c>
      <c r="J871" t="s">
        <v>17</v>
      </c>
      <c r="L871">
        <v>421</v>
      </c>
      <c r="M871" s="2">
        <f>L871*4108</f>
        <v>1729468</v>
      </c>
      <c r="N871" t="s">
        <v>17</v>
      </c>
      <c r="P871" t="s">
        <v>17</v>
      </c>
      <c r="R871" s="2">
        <f t="shared" si="28"/>
        <v>1729468</v>
      </c>
    </row>
    <row r="872" spans="1:19" x14ac:dyDescent="0.25">
      <c r="A872" t="s">
        <v>495</v>
      </c>
      <c r="B872" t="s">
        <v>496</v>
      </c>
      <c r="C872" t="s">
        <v>497</v>
      </c>
      <c r="D872" t="s">
        <v>17</v>
      </c>
      <c r="E872" t="s">
        <v>18</v>
      </c>
      <c r="F872" t="s">
        <v>19</v>
      </c>
      <c r="G872" t="s">
        <v>47</v>
      </c>
      <c r="H872" t="s">
        <v>17</v>
      </c>
      <c r="I872">
        <v>38</v>
      </c>
      <c r="J872" t="s">
        <v>17</v>
      </c>
      <c r="L872">
        <v>38</v>
      </c>
      <c r="M872" s="2">
        <f>L872*3570</f>
        <v>135660</v>
      </c>
      <c r="N872" t="s">
        <v>17</v>
      </c>
      <c r="P872" t="s">
        <v>17</v>
      </c>
      <c r="R872" s="2">
        <f t="shared" si="28"/>
        <v>135660</v>
      </c>
    </row>
    <row r="873" spans="1:19" s="3" customFormat="1" x14ac:dyDescent="0.25">
      <c r="M873" s="3">
        <f>SUM(M869:M872)</f>
        <v>3315024</v>
      </c>
      <c r="R873" s="3">
        <f t="shared" si="28"/>
        <v>3315024</v>
      </c>
      <c r="S873" s="3">
        <f>M873</f>
        <v>3315024</v>
      </c>
    </row>
    <row r="874" spans="1:19" x14ac:dyDescent="0.25">
      <c r="A874" t="s">
        <v>498</v>
      </c>
      <c r="B874" t="s">
        <v>499</v>
      </c>
      <c r="C874" t="s">
        <v>500</v>
      </c>
      <c r="D874" t="s">
        <v>154</v>
      </c>
      <c r="E874" t="s">
        <v>98</v>
      </c>
      <c r="F874" t="s">
        <v>19</v>
      </c>
      <c r="G874" t="s">
        <v>66</v>
      </c>
      <c r="H874">
        <v>2</v>
      </c>
      <c r="I874" t="s">
        <v>17</v>
      </c>
      <c r="J874">
        <v>2</v>
      </c>
      <c r="K874" s="2">
        <f>J874*6984</f>
        <v>13968</v>
      </c>
      <c r="L874" t="s">
        <v>17</v>
      </c>
      <c r="N874" t="s">
        <v>17</v>
      </c>
      <c r="P874" t="s">
        <v>17</v>
      </c>
      <c r="R874" s="2">
        <f t="shared" si="28"/>
        <v>13968</v>
      </c>
    </row>
    <row r="875" spans="1:19" x14ac:dyDescent="0.25">
      <c r="A875" t="s">
        <v>498</v>
      </c>
      <c r="B875" t="s">
        <v>499</v>
      </c>
      <c r="C875" t="s">
        <v>500</v>
      </c>
      <c r="D875" t="s">
        <v>154</v>
      </c>
      <c r="E875" t="s">
        <v>98</v>
      </c>
      <c r="F875" t="s">
        <v>19</v>
      </c>
      <c r="G875" t="s">
        <v>47</v>
      </c>
      <c r="H875">
        <v>58</v>
      </c>
      <c r="I875" t="s">
        <v>17</v>
      </c>
      <c r="J875">
        <v>58</v>
      </c>
      <c r="K875" s="2">
        <f>J875*3904</f>
        <v>226432</v>
      </c>
      <c r="L875" t="s">
        <v>17</v>
      </c>
      <c r="N875" t="s">
        <v>17</v>
      </c>
      <c r="P875" t="s">
        <v>17</v>
      </c>
      <c r="R875" s="2">
        <f t="shared" si="28"/>
        <v>226432</v>
      </c>
    </row>
    <row r="876" spans="1:19" x14ac:dyDescent="0.25">
      <c r="A876" t="s">
        <v>498</v>
      </c>
      <c r="B876" t="s">
        <v>499</v>
      </c>
      <c r="C876" t="s">
        <v>500</v>
      </c>
      <c r="D876" t="s">
        <v>154</v>
      </c>
      <c r="E876" t="s">
        <v>98</v>
      </c>
      <c r="F876" t="s">
        <v>19</v>
      </c>
      <c r="G876" t="s">
        <v>110</v>
      </c>
      <c r="H876" t="s">
        <v>17</v>
      </c>
      <c r="I876" t="s">
        <v>17</v>
      </c>
      <c r="J876" t="s">
        <v>17</v>
      </c>
      <c r="L876" t="s">
        <v>17</v>
      </c>
      <c r="N876" t="s">
        <v>17</v>
      </c>
      <c r="P876" t="s">
        <v>17</v>
      </c>
      <c r="R876" s="2">
        <f t="shared" si="28"/>
        <v>0</v>
      </c>
    </row>
    <row r="877" spans="1:19" x14ac:dyDescent="0.25">
      <c r="A877" t="s">
        <v>498</v>
      </c>
      <c r="B877" t="s">
        <v>499</v>
      </c>
      <c r="C877" t="s">
        <v>500</v>
      </c>
      <c r="D877" t="s">
        <v>154</v>
      </c>
      <c r="E877" t="s">
        <v>98</v>
      </c>
      <c r="F877" t="s">
        <v>19</v>
      </c>
      <c r="G877" t="s">
        <v>37</v>
      </c>
      <c r="H877">
        <v>88</v>
      </c>
      <c r="I877" t="s">
        <v>17</v>
      </c>
      <c r="J877">
        <v>88</v>
      </c>
      <c r="K877" s="2">
        <f>J877*6192</f>
        <v>544896</v>
      </c>
      <c r="L877" t="s">
        <v>17</v>
      </c>
      <c r="N877" t="s">
        <v>17</v>
      </c>
      <c r="P877" t="s">
        <v>17</v>
      </c>
      <c r="R877" s="2">
        <f t="shared" si="28"/>
        <v>544896</v>
      </c>
    </row>
    <row r="878" spans="1:19" x14ac:dyDescent="0.25">
      <c r="A878" t="s">
        <v>498</v>
      </c>
      <c r="B878" t="s">
        <v>499</v>
      </c>
      <c r="C878" t="s">
        <v>500</v>
      </c>
      <c r="D878" t="s">
        <v>154</v>
      </c>
      <c r="E878" t="s">
        <v>98</v>
      </c>
      <c r="F878" t="s">
        <v>19</v>
      </c>
      <c r="G878" t="s">
        <v>43</v>
      </c>
      <c r="H878">
        <v>3</v>
      </c>
      <c r="I878" t="s">
        <v>17</v>
      </c>
      <c r="J878">
        <v>3</v>
      </c>
      <c r="K878" s="2">
        <f>J878*9153</f>
        <v>27459</v>
      </c>
      <c r="L878" t="s">
        <v>17</v>
      </c>
      <c r="N878" t="s">
        <v>17</v>
      </c>
      <c r="P878" t="s">
        <v>17</v>
      </c>
      <c r="R878" s="2">
        <f t="shared" si="28"/>
        <v>27459</v>
      </c>
    </row>
    <row r="879" spans="1:19" x14ac:dyDescent="0.25">
      <c r="A879" t="s">
        <v>498</v>
      </c>
      <c r="B879" t="s">
        <v>499</v>
      </c>
      <c r="C879" t="s">
        <v>500</v>
      </c>
      <c r="D879" t="s">
        <v>154</v>
      </c>
      <c r="E879" t="s">
        <v>98</v>
      </c>
      <c r="F879" t="s">
        <v>19</v>
      </c>
      <c r="G879" t="s">
        <v>41</v>
      </c>
      <c r="H879">
        <v>112</v>
      </c>
      <c r="I879" t="s">
        <v>17</v>
      </c>
      <c r="J879">
        <v>112</v>
      </c>
      <c r="K879" s="2">
        <f>J879*4895</f>
        <v>548240</v>
      </c>
      <c r="L879" t="s">
        <v>17</v>
      </c>
      <c r="N879" t="s">
        <v>17</v>
      </c>
      <c r="P879" t="s">
        <v>17</v>
      </c>
      <c r="R879" s="2">
        <f t="shared" si="28"/>
        <v>548240</v>
      </c>
    </row>
    <row r="880" spans="1:19" x14ac:dyDescent="0.25">
      <c r="A880" t="s">
        <v>498</v>
      </c>
      <c r="B880" t="s">
        <v>499</v>
      </c>
      <c r="C880" t="s">
        <v>500</v>
      </c>
      <c r="D880" t="s">
        <v>154</v>
      </c>
      <c r="E880" t="s">
        <v>98</v>
      </c>
      <c r="F880" t="s">
        <v>19</v>
      </c>
      <c r="G880" t="s">
        <v>48</v>
      </c>
      <c r="H880" t="s">
        <v>17</v>
      </c>
      <c r="I880" t="s">
        <v>17</v>
      </c>
      <c r="J880" t="s">
        <v>17</v>
      </c>
      <c r="K880" s="2">
        <v>0</v>
      </c>
      <c r="L880" t="s">
        <v>17</v>
      </c>
      <c r="N880" t="s">
        <v>17</v>
      </c>
      <c r="P880" t="s">
        <v>17</v>
      </c>
      <c r="R880" s="2">
        <f t="shared" si="28"/>
        <v>0</v>
      </c>
    </row>
    <row r="881" spans="1:19" s="3" customFormat="1" x14ac:dyDescent="0.25">
      <c r="K881" s="3">
        <f>SUM(K874:K880)</f>
        <v>1360995</v>
      </c>
      <c r="R881" s="3">
        <f t="shared" si="28"/>
        <v>1360995</v>
      </c>
      <c r="S881" s="3">
        <f>K881</f>
        <v>1360995</v>
      </c>
    </row>
    <row r="882" spans="1:19" x14ac:dyDescent="0.25">
      <c r="A882" t="s">
        <v>501</v>
      </c>
      <c r="B882" t="s">
        <v>502</v>
      </c>
      <c r="C882" t="s">
        <v>503</v>
      </c>
      <c r="D882" t="s">
        <v>17</v>
      </c>
      <c r="E882" t="s">
        <v>18</v>
      </c>
      <c r="F882" t="s">
        <v>19</v>
      </c>
      <c r="G882" t="s">
        <v>66</v>
      </c>
      <c r="H882" t="s">
        <v>17</v>
      </c>
      <c r="I882">
        <v>3</v>
      </c>
      <c r="J882" t="s">
        <v>17</v>
      </c>
      <c r="L882">
        <v>3</v>
      </c>
      <c r="M882" s="2">
        <f>L882*6984</f>
        <v>20952</v>
      </c>
      <c r="N882" t="s">
        <v>17</v>
      </c>
      <c r="P882" t="s">
        <v>17</v>
      </c>
      <c r="R882" s="2">
        <f t="shared" si="28"/>
        <v>20952</v>
      </c>
    </row>
    <row r="883" spans="1:19" x14ac:dyDescent="0.25">
      <c r="A883" t="s">
        <v>501</v>
      </c>
      <c r="B883" t="s">
        <v>502</v>
      </c>
      <c r="C883" t="s">
        <v>503</v>
      </c>
      <c r="D883" t="s">
        <v>17</v>
      </c>
      <c r="E883" t="s">
        <v>18</v>
      </c>
      <c r="F883" t="s">
        <v>19</v>
      </c>
      <c r="G883" t="s">
        <v>41</v>
      </c>
      <c r="H883" t="s">
        <v>17</v>
      </c>
      <c r="I883">
        <v>191</v>
      </c>
      <c r="J883" t="s">
        <v>17</v>
      </c>
      <c r="L883">
        <v>191</v>
      </c>
      <c r="M883" s="2">
        <f>L883*4108</f>
        <v>784628</v>
      </c>
      <c r="N883" t="s">
        <v>17</v>
      </c>
      <c r="P883" t="s">
        <v>17</v>
      </c>
      <c r="R883" s="2">
        <f t="shared" si="28"/>
        <v>784628</v>
      </c>
    </row>
    <row r="884" spans="1:19" x14ac:dyDescent="0.25">
      <c r="A884" t="s">
        <v>501</v>
      </c>
      <c r="B884" t="s">
        <v>502</v>
      </c>
      <c r="C884" t="s">
        <v>503</v>
      </c>
      <c r="D884" t="s">
        <v>17</v>
      </c>
      <c r="E884" t="s">
        <v>18</v>
      </c>
      <c r="F884" t="s">
        <v>19</v>
      </c>
      <c r="G884" t="s">
        <v>37</v>
      </c>
      <c r="H884" t="s">
        <v>17</v>
      </c>
      <c r="I884">
        <v>153</v>
      </c>
      <c r="J884" t="s">
        <v>17</v>
      </c>
      <c r="L884">
        <v>153</v>
      </c>
      <c r="M884" s="2">
        <f>L884*5384</f>
        <v>823752</v>
      </c>
      <c r="N884" t="s">
        <v>17</v>
      </c>
      <c r="P884" t="s">
        <v>17</v>
      </c>
      <c r="R884" s="2">
        <f t="shared" si="28"/>
        <v>823752</v>
      </c>
    </row>
    <row r="885" spans="1:19" x14ac:dyDescent="0.25">
      <c r="A885" t="s">
        <v>501</v>
      </c>
      <c r="B885" t="s">
        <v>502</v>
      </c>
      <c r="C885" t="s">
        <v>503</v>
      </c>
      <c r="D885" t="s">
        <v>17</v>
      </c>
      <c r="E885" t="s">
        <v>18</v>
      </c>
      <c r="F885" t="s">
        <v>19</v>
      </c>
      <c r="G885" t="s">
        <v>48</v>
      </c>
      <c r="H885" t="s">
        <v>17</v>
      </c>
      <c r="I885">
        <v>50</v>
      </c>
      <c r="J885" t="s">
        <v>17</v>
      </c>
      <c r="L885">
        <v>50</v>
      </c>
      <c r="M885" s="2">
        <f>L885*6547</f>
        <v>327350</v>
      </c>
      <c r="N885" t="s">
        <v>17</v>
      </c>
      <c r="P885" t="s">
        <v>17</v>
      </c>
      <c r="R885" s="2">
        <f t="shared" si="28"/>
        <v>327350</v>
      </c>
    </row>
    <row r="886" spans="1:19" x14ac:dyDescent="0.25">
      <c r="A886" t="s">
        <v>501</v>
      </c>
      <c r="B886" t="s">
        <v>502</v>
      </c>
      <c r="C886" t="s">
        <v>503</v>
      </c>
      <c r="D886" t="s">
        <v>17</v>
      </c>
      <c r="E886" t="s">
        <v>18</v>
      </c>
      <c r="F886" t="s">
        <v>19</v>
      </c>
      <c r="G886" t="s">
        <v>43</v>
      </c>
      <c r="H886" t="s">
        <v>17</v>
      </c>
      <c r="I886">
        <v>7</v>
      </c>
      <c r="J886" t="s">
        <v>17</v>
      </c>
      <c r="L886">
        <v>7</v>
      </c>
      <c r="M886" s="2">
        <f>L886*9153</f>
        <v>64071</v>
      </c>
      <c r="N886" t="s">
        <v>17</v>
      </c>
      <c r="P886" t="s">
        <v>17</v>
      </c>
      <c r="R886" s="2">
        <f t="shared" si="28"/>
        <v>64071</v>
      </c>
    </row>
    <row r="887" spans="1:19" x14ac:dyDescent="0.25">
      <c r="A887" t="s">
        <v>501</v>
      </c>
      <c r="B887" t="s">
        <v>502</v>
      </c>
      <c r="C887" t="s">
        <v>503</v>
      </c>
      <c r="D887" t="s">
        <v>17</v>
      </c>
      <c r="E887" t="s">
        <v>18</v>
      </c>
      <c r="F887" t="s">
        <v>19</v>
      </c>
      <c r="G887" t="s">
        <v>47</v>
      </c>
      <c r="H887" t="s">
        <v>17</v>
      </c>
      <c r="I887">
        <v>53</v>
      </c>
      <c r="J887" t="s">
        <v>17</v>
      </c>
      <c r="L887">
        <v>53</v>
      </c>
      <c r="M887" s="2">
        <f>L887*3570</f>
        <v>189210</v>
      </c>
      <c r="N887" t="s">
        <v>17</v>
      </c>
      <c r="P887" t="s">
        <v>17</v>
      </c>
      <c r="R887" s="2">
        <f t="shared" si="28"/>
        <v>189210</v>
      </c>
    </row>
    <row r="888" spans="1:19" s="3" customFormat="1" x14ac:dyDescent="0.25">
      <c r="M888" s="3">
        <f>SUM(M882:M887)</f>
        <v>2209963</v>
      </c>
      <c r="R888" s="3">
        <f t="shared" si="28"/>
        <v>2209963</v>
      </c>
      <c r="S888" s="3">
        <f>M888</f>
        <v>2209963</v>
      </c>
    </row>
    <row r="889" spans="1:19" x14ac:dyDescent="0.25">
      <c r="A889" t="s">
        <v>504</v>
      </c>
      <c r="B889" t="s">
        <v>505</v>
      </c>
      <c r="C889" t="s">
        <v>506</v>
      </c>
      <c r="D889" t="s">
        <v>17</v>
      </c>
      <c r="E889" t="s">
        <v>98</v>
      </c>
      <c r="F889" t="s">
        <v>19</v>
      </c>
      <c r="G889" t="s">
        <v>41</v>
      </c>
      <c r="H889">
        <v>155</v>
      </c>
      <c r="I889" t="s">
        <v>17</v>
      </c>
      <c r="J889">
        <v>155</v>
      </c>
      <c r="K889" s="2">
        <f>J889*4895</f>
        <v>758725</v>
      </c>
      <c r="L889" t="s">
        <v>17</v>
      </c>
      <c r="N889" t="s">
        <v>17</v>
      </c>
      <c r="P889" t="s">
        <v>17</v>
      </c>
      <c r="R889" s="2">
        <f t="shared" si="28"/>
        <v>758725</v>
      </c>
    </row>
    <row r="890" spans="1:19" x14ac:dyDescent="0.25">
      <c r="A890" t="s">
        <v>504</v>
      </c>
      <c r="B890" t="s">
        <v>505</v>
      </c>
      <c r="C890" t="s">
        <v>506</v>
      </c>
      <c r="D890" t="s">
        <v>17</v>
      </c>
      <c r="E890" t="s">
        <v>98</v>
      </c>
      <c r="F890" t="s">
        <v>19</v>
      </c>
      <c r="G890" t="s">
        <v>47</v>
      </c>
      <c r="H890">
        <v>75</v>
      </c>
      <c r="I890" t="s">
        <v>17</v>
      </c>
      <c r="J890">
        <v>75</v>
      </c>
      <c r="K890" s="2">
        <f>J890*3904</f>
        <v>292800</v>
      </c>
      <c r="L890" t="s">
        <v>17</v>
      </c>
      <c r="N890" t="s">
        <v>17</v>
      </c>
      <c r="P890" t="s">
        <v>17</v>
      </c>
      <c r="R890" s="2">
        <f t="shared" si="28"/>
        <v>292800</v>
      </c>
    </row>
    <row r="891" spans="1:19" x14ac:dyDescent="0.25">
      <c r="A891" t="s">
        <v>504</v>
      </c>
      <c r="B891" t="s">
        <v>505</v>
      </c>
      <c r="C891" t="s">
        <v>506</v>
      </c>
      <c r="D891" t="s">
        <v>17</v>
      </c>
      <c r="E891" t="s">
        <v>98</v>
      </c>
      <c r="F891" t="s">
        <v>19</v>
      </c>
      <c r="G891" t="s">
        <v>37</v>
      </c>
      <c r="H891">
        <v>172</v>
      </c>
      <c r="I891" t="s">
        <v>17</v>
      </c>
      <c r="J891">
        <v>172</v>
      </c>
      <c r="K891" s="2">
        <f>J891*6192</f>
        <v>1065024</v>
      </c>
      <c r="L891" t="s">
        <v>17</v>
      </c>
      <c r="N891" t="s">
        <v>17</v>
      </c>
      <c r="P891" t="s">
        <v>17</v>
      </c>
      <c r="R891" s="2">
        <f t="shared" si="28"/>
        <v>1065024</v>
      </c>
    </row>
    <row r="892" spans="1:19" x14ac:dyDescent="0.25">
      <c r="A892" t="s">
        <v>504</v>
      </c>
      <c r="B892" t="s">
        <v>505</v>
      </c>
      <c r="C892" t="s">
        <v>506</v>
      </c>
      <c r="D892" t="s">
        <v>17</v>
      </c>
      <c r="E892" t="s">
        <v>98</v>
      </c>
      <c r="F892" t="s">
        <v>19</v>
      </c>
      <c r="G892" t="s">
        <v>48</v>
      </c>
      <c r="H892">
        <v>45</v>
      </c>
      <c r="I892" t="s">
        <v>17</v>
      </c>
      <c r="J892">
        <v>45</v>
      </c>
      <c r="K892" s="2">
        <f>J892*6547</f>
        <v>294615</v>
      </c>
      <c r="L892" t="s">
        <v>17</v>
      </c>
      <c r="N892" t="s">
        <v>17</v>
      </c>
      <c r="P892" t="s">
        <v>17</v>
      </c>
      <c r="R892" s="2">
        <f t="shared" si="28"/>
        <v>294615</v>
      </c>
    </row>
    <row r="893" spans="1:19" s="3" customFormat="1" x14ac:dyDescent="0.25">
      <c r="K893" s="3">
        <f>SUM(K889:K892)</f>
        <v>2411164</v>
      </c>
      <c r="R893" s="3">
        <f t="shared" si="28"/>
        <v>2411164</v>
      </c>
      <c r="S893" s="3">
        <f>K893</f>
        <v>2411164</v>
      </c>
    </row>
    <row r="894" spans="1:19" x14ac:dyDescent="0.25">
      <c r="A894" t="s">
        <v>507</v>
      </c>
      <c r="B894" t="s">
        <v>508</v>
      </c>
      <c r="C894" t="s">
        <v>509</v>
      </c>
      <c r="D894" t="s">
        <v>17</v>
      </c>
      <c r="E894" t="s">
        <v>18</v>
      </c>
      <c r="F894" t="s">
        <v>19</v>
      </c>
      <c r="G894" t="s">
        <v>43</v>
      </c>
      <c r="H894" t="s">
        <v>17</v>
      </c>
      <c r="I894">
        <v>4</v>
      </c>
      <c r="J894" t="s">
        <v>17</v>
      </c>
      <c r="L894">
        <v>4</v>
      </c>
      <c r="M894" s="2">
        <f>L894*9153</f>
        <v>36612</v>
      </c>
      <c r="N894" t="s">
        <v>17</v>
      </c>
      <c r="P894" t="s">
        <v>17</v>
      </c>
      <c r="R894" s="2">
        <f t="shared" si="28"/>
        <v>36612</v>
      </c>
    </row>
    <row r="895" spans="1:19" x14ac:dyDescent="0.25">
      <c r="A895" t="s">
        <v>507</v>
      </c>
      <c r="B895" t="s">
        <v>508</v>
      </c>
      <c r="C895" t="s">
        <v>509</v>
      </c>
      <c r="D895" t="s">
        <v>17</v>
      </c>
      <c r="E895" t="s">
        <v>18</v>
      </c>
      <c r="F895" t="s">
        <v>19</v>
      </c>
      <c r="G895" t="s">
        <v>47</v>
      </c>
      <c r="H895" t="s">
        <v>17</v>
      </c>
      <c r="I895">
        <v>76</v>
      </c>
      <c r="J895" t="s">
        <v>17</v>
      </c>
      <c r="L895">
        <v>76</v>
      </c>
      <c r="M895" s="2">
        <f>L895*3570</f>
        <v>271320</v>
      </c>
      <c r="N895" t="s">
        <v>17</v>
      </c>
      <c r="P895" t="s">
        <v>17</v>
      </c>
      <c r="R895" s="2">
        <f t="shared" si="28"/>
        <v>271320</v>
      </c>
    </row>
    <row r="896" spans="1:19" x14ac:dyDescent="0.25">
      <c r="A896" t="s">
        <v>507</v>
      </c>
      <c r="B896" t="s">
        <v>508</v>
      </c>
      <c r="C896" t="s">
        <v>509</v>
      </c>
      <c r="D896" t="s">
        <v>17</v>
      </c>
      <c r="E896" t="s">
        <v>18</v>
      </c>
      <c r="F896" t="s">
        <v>19</v>
      </c>
      <c r="G896" t="s">
        <v>41</v>
      </c>
      <c r="H896" t="s">
        <v>17</v>
      </c>
      <c r="I896">
        <v>306</v>
      </c>
      <c r="J896" t="s">
        <v>17</v>
      </c>
      <c r="L896">
        <v>306</v>
      </c>
      <c r="M896" s="2">
        <f>L896*4108</f>
        <v>1257048</v>
      </c>
      <c r="N896" t="s">
        <v>17</v>
      </c>
      <c r="P896" t="s">
        <v>17</v>
      </c>
      <c r="R896" s="2">
        <f t="shared" si="28"/>
        <v>1257048</v>
      </c>
    </row>
    <row r="897" spans="1:19" x14ac:dyDescent="0.25">
      <c r="A897" t="s">
        <v>507</v>
      </c>
      <c r="B897" t="s">
        <v>508</v>
      </c>
      <c r="C897" t="s">
        <v>509</v>
      </c>
      <c r="D897" t="s">
        <v>17</v>
      </c>
      <c r="E897" t="s">
        <v>18</v>
      </c>
      <c r="F897" t="s">
        <v>19</v>
      </c>
      <c r="G897" t="s">
        <v>37</v>
      </c>
      <c r="H897" t="s">
        <v>17</v>
      </c>
      <c r="I897">
        <v>279</v>
      </c>
      <c r="J897" t="s">
        <v>17</v>
      </c>
      <c r="L897">
        <v>279</v>
      </c>
      <c r="M897" s="2">
        <f>L897*5384</f>
        <v>1502136</v>
      </c>
      <c r="N897" t="s">
        <v>17</v>
      </c>
      <c r="P897" t="s">
        <v>17</v>
      </c>
      <c r="R897" s="2">
        <f t="shared" si="28"/>
        <v>1502136</v>
      </c>
    </row>
    <row r="898" spans="1:19" x14ac:dyDescent="0.25">
      <c r="A898" t="s">
        <v>507</v>
      </c>
      <c r="B898" t="s">
        <v>508</v>
      </c>
      <c r="C898" t="s">
        <v>509</v>
      </c>
      <c r="D898" t="s">
        <v>17</v>
      </c>
      <c r="E898" t="s">
        <v>18</v>
      </c>
      <c r="F898" t="s">
        <v>19</v>
      </c>
      <c r="G898" t="s">
        <v>48</v>
      </c>
      <c r="H898" t="s">
        <v>17</v>
      </c>
      <c r="I898">
        <v>186</v>
      </c>
      <c r="J898" t="s">
        <v>17</v>
      </c>
      <c r="L898">
        <v>186</v>
      </c>
      <c r="M898" s="2">
        <f>L898*6547</f>
        <v>1217742</v>
      </c>
      <c r="N898" t="s">
        <v>17</v>
      </c>
      <c r="P898" t="s">
        <v>17</v>
      </c>
      <c r="R898" s="2">
        <f t="shared" si="28"/>
        <v>1217742</v>
      </c>
    </row>
    <row r="899" spans="1:19" x14ac:dyDescent="0.25">
      <c r="A899" t="s">
        <v>507</v>
      </c>
      <c r="B899" t="s">
        <v>508</v>
      </c>
      <c r="C899" t="s">
        <v>509</v>
      </c>
      <c r="D899" t="s">
        <v>17</v>
      </c>
      <c r="E899" t="s">
        <v>18</v>
      </c>
      <c r="F899" t="s">
        <v>19</v>
      </c>
      <c r="G899" t="s">
        <v>66</v>
      </c>
      <c r="H899" t="s">
        <v>17</v>
      </c>
      <c r="I899">
        <v>5</v>
      </c>
      <c r="J899" t="s">
        <v>17</v>
      </c>
      <c r="L899">
        <v>5</v>
      </c>
      <c r="M899" s="2">
        <f>L899*6984</f>
        <v>34920</v>
      </c>
      <c r="N899" t="s">
        <v>17</v>
      </c>
      <c r="P899" t="s">
        <v>17</v>
      </c>
      <c r="R899" s="2">
        <f t="shared" ref="R899:R944" si="29">K899+M899+O899+Q899</f>
        <v>34920</v>
      </c>
    </row>
    <row r="900" spans="1:19" s="3" customFormat="1" x14ac:dyDescent="0.25">
      <c r="M900" s="3">
        <f>SUM(M894:M899)</f>
        <v>4319778</v>
      </c>
      <c r="R900" s="3">
        <f t="shared" si="29"/>
        <v>4319778</v>
      </c>
      <c r="S900" s="3">
        <f>M900</f>
        <v>4319778</v>
      </c>
    </row>
    <row r="901" spans="1:19" x14ac:dyDescent="0.25">
      <c r="A901" t="s">
        <v>510</v>
      </c>
      <c r="B901" t="s">
        <v>511</v>
      </c>
      <c r="C901" t="s">
        <v>512</v>
      </c>
      <c r="D901" t="s">
        <v>17</v>
      </c>
      <c r="E901" t="s">
        <v>98</v>
      </c>
      <c r="F901" t="s">
        <v>19</v>
      </c>
      <c r="G901" t="s">
        <v>47</v>
      </c>
      <c r="H901">
        <v>104</v>
      </c>
      <c r="I901" t="s">
        <v>17</v>
      </c>
      <c r="J901">
        <v>104</v>
      </c>
      <c r="K901" s="2">
        <f>J901*3904</f>
        <v>406016</v>
      </c>
      <c r="L901" t="s">
        <v>17</v>
      </c>
      <c r="N901" t="s">
        <v>17</v>
      </c>
      <c r="P901" t="s">
        <v>17</v>
      </c>
      <c r="R901" s="2">
        <f t="shared" si="29"/>
        <v>406016</v>
      </c>
    </row>
    <row r="902" spans="1:19" x14ac:dyDescent="0.25">
      <c r="A902" t="s">
        <v>510</v>
      </c>
      <c r="B902" t="s">
        <v>511</v>
      </c>
      <c r="C902" t="s">
        <v>512</v>
      </c>
      <c r="D902" t="s">
        <v>17</v>
      </c>
      <c r="E902" t="s">
        <v>98</v>
      </c>
      <c r="F902" t="s">
        <v>19</v>
      </c>
      <c r="G902" t="s">
        <v>66</v>
      </c>
      <c r="H902">
        <v>2</v>
      </c>
      <c r="I902" t="s">
        <v>17</v>
      </c>
      <c r="J902">
        <v>2</v>
      </c>
      <c r="K902" s="2">
        <f>J902*6984</f>
        <v>13968</v>
      </c>
      <c r="L902" t="s">
        <v>17</v>
      </c>
      <c r="N902" t="s">
        <v>17</v>
      </c>
      <c r="P902" t="s">
        <v>17</v>
      </c>
      <c r="R902" s="2">
        <f t="shared" si="29"/>
        <v>13968</v>
      </c>
    </row>
    <row r="903" spans="1:19" x14ac:dyDescent="0.25">
      <c r="A903" t="s">
        <v>510</v>
      </c>
      <c r="B903" t="s">
        <v>511</v>
      </c>
      <c r="C903" t="s">
        <v>512</v>
      </c>
      <c r="D903" t="s">
        <v>17</v>
      </c>
      <c r="E903" t="s">
        <v>98</v>
      </c>
      <c r="F903" t="s">
        <v>19</v>
      </c>
      <c r="G903" t="s">
        <v>37</v>
      </c>
      <c r="H903">
        <v>224</v>
      </c>
      <c r="I903" t="s">
        <v>17</v>
      </c>
      <c r="J903">
        <v>208</v>
      </c>
      <c r="K903" s="2">
        <f>J903*6192</f>
        <v>1287936</v>
      </c>
      <c r="L903" t="s">
        <v>17</v>
      </c>
      <c r="N903">
        <v>16</v>
      </c>
      <c r="O903" s="2">
        <f>N903*7078</f>
        <v>113248</v>
      </c>
      <c r="P903" t="s">
        <v>17</v>
      </c>
      <c r="R903" s="2">
        <f t="shared" si="29"/>
        <v>1401184</v>
      </c>
    </row>
    <row r="904" spans="1:19" x14ac:dyDescent="0.25">
      <c r="A904" t="s">
        <v>510</v>
      </c>
      <c r="B904" t="s">
        <v>511</v>
      </c>
      <c r="C904" t="s">
        <v>512</v>
      </c>
      <c r="D904" t="s">
        <v>17</v>
      </c>
      <c r="E904" t="s">
        <v>98</v>
      </c>
      <c r="F904" t="s">
        <v>19</v>
      </c>
      <c r="G904" t="s">
        <v>41</v>
      </c>
      <c r="H904">
        <v>234</v>
      </c>
      <c r="I904" t="s">
        <v>17</v>
      </c>
      <c r="J904">
        <v>220</v>
      </c>
      <c r="K904" s="2">
        <f>J904*4895</f>
        <v>1076900</v>
      </c>
      <c r="L904" t="s">
        <v>17</v>
      </c>
      <c r="N904">
        <v>14</v>
      </c>
      <c r="O904" s="2">
        <f>N904*5728</f>
        <v>80192</v>
      </c>
      <c r="P904" t="s">
        <v>17</v>
      </c>
      <c r="R904" s="2">
        <f t="shared" si="29"/>
        <v>1157092</v>
      </c>
    </row>
    <row r="905" spans="1:19" s="3" customFormat="1" x14ac:dyDescent="0.25">
      <c r="K905" s="3">
        <f>SUM(K901:K904)</f>
        <v>2784820</v>
      </c>
      <c r="O905" s="3">
        <f>SUM(O901:O904)</f>
        <v>193440</v>
      </c>
      <c r="R905" s="3">
        <f t="shared" si="29"/>
        <v>2978260</v>
      </c>
      <c r="S905" s="3">
        <f>K905+O905</f>
        <v>2978260</v>
      </c>
    </row>
    <row r="906" spans="1:19" x14ac:dyDescent="0.25">
      <c r="A906" t="s">
        <v>513</v>
      </c>
      <c r="B906" t="s">
        <v>514</v>
      </c>
      <c r="C906" t="s">
        <v>515</v>
      </c>
      <c r="D906" t="s">
        <v>17</v>
      </c>
      <c r="E906" t="s">
        <v>98</v>
      </c>
      <c r="F906" t="s">
        <v>19</v>
      </c>
      <c r="G906" t="s">
        <v>516</v>
      </c>
      <c r="H906" t="s">
        <v>17</v>
      </c>
      <c r="I906" t="s">
        <v>17</v>
      </c>
      <c r="J906" t="s">
        <v>17</v>
      </c>
      <c r="L906">
        <v>0</v>
      </c>
      <c r="N906" t="s">
        <v>17</v>
      </c>
      <c r="P906" t="s">
        <v>17</v>
      </c>
      <c r="R906" s="2">
        <f t="shared" si="29"/>
        <v>0</v>
      </c>
    </row>
    <row r="907" spans="1:19" x14ac:dyDescent="0.25">
      <c r="A907" t="s">
        <v>513</v>
      </c>
      <c r="B907" t="s">
        <v>514</v>
      </c>
      <c r="C907" t="s">
        <v>515</v>
      </c>
      <c r="D907" t="s">
        <v>17</v>
      </c>
      <c r="E907" t="s">
        <v>98</v>
      </c>
      <c r="F907" t="s">
        <v>19</v>
      </c>
      <c r="G907" t="s">
        <v>37</v>
      </c>
      <c r="H907">
        <v>103</v>
      </c>
      <c r="I907" t="s">
        <v>17</v>
      </c>
      <c r="J907">
        <v>103</v>
      </c>
      <c r="K907" s="2">
        <f>J907*6192</f>
        <v>637776</v>
      </c>
      <c r="L907" t="s">
        <v>17</v>
      </c>
      <c r="N907" t="s">
        <v>17</v>
      </c>
      <c r="P907" t="s">
        <v>17</v>
      </c>
      <c r="R907" s="2">
        <f t="shared" si="29"/>
        <v>637776</v>
      </c>
    </row>
    <row r="908" spans="1:19" x14ac:dyDescent="0.25">
      <c r="A908" t="s">
        <v>513</v>
      </c>
      <c r="B908" t="s">
        <v>514</v>
      </c>
      <c r="C908" t="s">
        <v>515</v>
      </c>
      <c r="D908" t="s">
        <v>17</v>
      </c>
      <c r="E908" t="s">
        <v>98</v>
      </c>
      <c r="F908" t="s">
        <v>19</v>
      </c>
      <c r="G908" t="s">
        <v>41</v>
      </c>
      <c r="H908">
        <v>128</v>
      </c>
      <c r="I908" t="s">
        <v>17</v>
      </c>
      <c r="J908">
        <v>128</v>
      </c>
      <c r="K908" s="2">
        <f>J908*4895</f>
        <v>626560</v>
      </c>
      <c r="L908" t="s">
        <v>17</v>
      </c>
      <c r="N908" t="s">
        <v>17</v>
      </c>
      <c r="P908" t="s">
        <v>17</v>
      </c>
      <c r="R908" s="2">
        <f t="shared" si="29"/>
        <v>626560</v>
      </c>
    </row>
    <row r="909" spans="1:19" x14ac:dyDescent="0.25">
      <c r="A909" t="s">
        <v>513</v>
      </c>
      <c r="B909" t="s">
        <v>514</v>
      </c>
      <c r="C909" t="s">
        <v>515</v>
      </c>
      <c r="D909" t="s">
        <v>17</v>
      </c>
      <c r="E909" t="s">
        <v>98</v>
      </c>
      <c r="F909" t="s">
        <v>19</v>
      </c>
      <c r="G909" t="s">
        <v>66</v>
      </c>
      <c r="H909">
        <v>4</v>
      </c>
      <c r="I909" t="s">
        <v>17</v>
      </c>
      <c r="J909">
        <v>4</v>
      </c>
      <c r="K909" s="2">
        <f>J909*6984</f>
        <v>27936</v>
      </c>
      <c r="L909" t="s">
        <v>17</v>
      </c>
      <c r="N909" t="s">
        <v>17</v>
      </c>
      <c r="P909" t="s">
        <v>17</v>
      </c>
      <c r="R909" s="2">
        <f t="shared" si="29"/>
        <v>27936</v>
      </c>
    </row>
    <row r="910" spans="1:19" x14ac:dyDescent="0.25">
      <c r="A910" t="s">
        <v>513</v>
      </c>
      <c r="B910" t="s">
        <v>514</v>
      </c>
      <c r="C910" t="s">
        <v>515</v>
      </c>
      <c r="D910" t="s">
        <v>17</v>
      </c>
      <c r="E910" t="s">
        <v>98</v>
      </c>
      <c r="F910" t="s">
        <v>19</v>
      </c>
      <c r="G910" t="s">
        <v>47</v>
      </c>
      <c r="H910">
        <v>65</v>
      </c>
      <c r="I910" t="s">
        <v>17</v>
      </c>
      <c r="J910">
        <v>65</v>
      </c>
      <c r="K910" s="2">
        <f>J910*3904</f>
        <v>253760</v>
      </c>
      <c r="L910" t="s">
        <v>17</v>
      </c>
      <c r="N910" t="s">
        <v>17</v>
      </c>
      <c r="P910" t="s">
        <v>17</v>
      </c>
      <c r="R910" s="2">
        <f t="shared" si="29"/>
        <v>253760</v>
      </c>
    </row>
    <row r="911" spans="1:19" s="3" customFormat="1" x14ac:dyDescent="0.25">
      <c r="K911" s="3">
        <f>SUM(K906:K910)</f>
        <v>1546032</v>
      </c>
      <c r="R911" s="3">
        <f t="shared" si="29"/>
        <v>1546032</v>
      </c>
      <c r="S911" s="3">
        <f>K911</f>
        <v>1546032</v>
      </c>
    </row>
    <row r="912" spans="1:19" x14ac:dyDescent="0.25">
      <c r="A912" t="s">
        <v>517</v>
      </c>
      <c r="B912" t="s">
        <v>518</v>
      </c>
      <c r="C912" t="s">
        <v>519</v>
      </c>
      <c r="D912" t="s">
        <v>154</v>
      </c>
      <c r="E912" t="s">
        <v>98</v>
      </c>
      <c r="F912" t="s">
        <v>19</v>
      </c>
      <c r="G912" t="s">
        <v>47</v>
      </c>
      <c r="H912">
        <v>63</v>
      </c>
      <c r="I912" t="s">
        <v>17</v>
      </c>
      <c r="J912">
        <v>63</v>
      </c>
      <c r="K912" s="2">
        <f>J912*3904</f>
        <v>245952</v>
      </c>
      <c r="L912" t="s">
        <v>17</v>
      </c>
      <c r="N912" t="s">
        <v>17</v>
      </c>
      <c r="P912" t="s">
        <v>17</v>
      </c>
      <c r="R912" s="2">
        <f t="shared" si="29"/>
        <v>245952</v>
      </c>
    </row>
    <row r="913" spans="1:19" x14ac:dyDescent="0.25">
      <c r="A913" t="s">
        <v>517</v>
      </c>
      <c r="B913" t="s">
        <v>518</v>
      </c>
      <c r="C913" t="s">
        <v>519</v>
      </c>
      <c r="D913" t="s">
        <v>154</v>
      </c>
      <c r="E913" t="s">
        <v>98</v>
      </c>
      <c r="F913" t="s">
        <v>19</v>
      </c>
      <c r="G913" t="s">
        <v>43</v>
      </c>
      <c r="H913">
        <v>2</v>
      </c>
      <c r="I913" t="s">
        <v>17</v>
      </c>
      <c r="J913">
        <v>2</v>
      </c>
      <c r="K913" s="2">
        <f>J913*9153</f>
        <v>18306</v>
      </c>
      <c r="L913" t="s">
        <v>17</v>
      </c>
      <c r="N913" t="s">
        <v>17</v>
      </c>
      <c r="P913" t="s">
        <v>17</v>
      </c>
      <c r="R913" s="2">
        <f t="shared" si="29"/>
        <v>18306</v>
      </c>
    </row>
    <row r="914" spans="1:19" x14ac:dyDescent="0.25">
      <c r="A914" t="s">
        <v>517</v>
      </c>
      <c r="B914" t="s">
        <v>518</v>
      </c>
      <c r="C914" t="s">
        <v>519</v>
      </c>
      <c r="D914" t="s">
        <v>154</v>
      </c>
      <c r="E914" t="s">
        <v>98</v>
      </c>
      <c r="F914" t="s">
        <v>19</v>
      </c>
      <c r="G914" t="s">
        <v>37</v>
      </c>
      <c r="H914">
        <v>81</v>
      </c>
      <c r="I914" t="s">
        <v>17</v>
      </c>
      <c r="J914">
        <v>81</v>
      </c>
      <c r="K914" s="2">
        <f>J914*6192</f>
        <v>501552</v>
      </c>
      <c r="L914" t="s">
        <v>17</v>
      </c>
      <c r="N914" t="s">
        <v>17</v>
      </c>
      <c r="P914" t="s">
        <v>17</v>
      </c>
      <c r="R914" s="2">
        <f t="shared" si="29"/>
        <v>501552</v>
      </c>
    </row>
    <row r="915" spans="1:19" x14ac:dyDescent="0.25">
      <c r="A915" t="s">
        <v>517</v>
      </c>
      <c r="B915" t="s">
        <v>518</v>
      </c>
      <c r="C915" t="s">
        <v>519</v>
      </c>
      <c r="D915" t="s">
        <v>154</v>
      </c>
      <c r="E915" t="s">
        <v>98</v>
      </c>
      <c r="F915" t="s">
        <v>19</v>
      </c>
      <c r="G915" t="s">
        <v>41</v>
      </c>
      <c r="H915">
        <v>110</v>
      </c>
      <c r="I915" t="s">
        <v>17</v>
      </c>
      <c r="J915">
        <v>110</v>
      </c>
      <c r="K915" s="2">
        <f>J915*4895</f>
        <v>538450</v>
      </c>
      <c r="L915" t="s">
        <v>17</v>
      </c>
      <c r="N915" t="s">
        <v>17</v>
      </c>
      <c r="P915" t="s">
        <v>17</v>
      </c>
      <c r="R915" s="2">
        <f t="shared" si="29"/>
        <v>538450</v>
      </c>
    </row>
    <row r="916" spans="1:19" s="3" customFormat="1" x14ac:dyDescent="0.25">
      <c r="K916" s="3">
        <f>SUM(K912:K915)</f>
        <v>1304260</v>
      </c>
      <c r="R916" s="3">
        <f t="shared" si="29"/>
        <v>1304260</v>
      </c>
      <c r="S916" s="3">
        <f>K916</f>
        <v>1304260</v>
      </c>
    </row>
    <row r="917" spans="1:19" x14ac:dyDescent="0.25">
      <c r="A917" t="s">
        <v>520</v>
      </c>
      <c r="B917" t="s">
        <v>521</v>
      </c>
      <c r="C917" t="s">
        <v>522</v>
      </c>
      <c r="D917" t="s">
        <v>17</v>
      </c>
      <c r="E917" t="s">
        <v>18</v>
      </c>
      <c r="F917" t="s">
        <v>19</v>
      </c>
      <c r="G917" t="s">
        <v>41</v>
      </c>
      <c r="H917" t="s">
        <v>17</v>
      </c>
      <c r="I917">
        <v>182</v>
      </c>
      <c r="J917" t="s">
        <v>17</v>
      </c>
      <c r="L917">
        <v>182</v>
      </c>
      <c r="M917" s="2">
        <f>L917*4108</f>
        <v>747656</v>
      </c>
      <c r="N917" t="s">
        <v>17</v>
      </c>
      <c r="P917" t="s">
        <v>17</v>
      </c>
      <c r="R917" s="2">
        <f t="shared" si="29"/>
        <v>747656</v>
      </c>
    </row>
    <row r="918" spans="1:19" x14ac:dyDescent="0.25">
      <c r="A918" t="s">
        <v>520</v>
      </c>
      <c r="B918" t="s">
        <v>521</v>
      </c>
      <c r="C918" t="s">
        <v>522</v>
      </c>
      <c r="D918" t="s">
        <v>17</v>
      </c>
      <c r="E918" t="s">
        <v>18</v>
      </c>
      <c r="F918" t="s">
        <v>19</v>
      </c>
      <c r="G918" t="s">
        <v>66</v>
      </c>
      <c r="H918" t="s">
        <v>17</v>
      </c>
      <c r="I918">
        <v>3</v>
      </c>
      <c r="J918" t="s">
        <v>17</v>
      </c>
      <c r="L918">
        <v>3</v>
      </c>
      <c r="M918" s="2">
        <f>L918*6984</f>
        <v>20952</v>
      </c>
      <c r="N918" t="s">
        <v>17</v>
      </c>
      <c r="P918" t="s">
        <v>17</v>
      </c>
      <c r="R918" s="2">
        <f t="shared" si="29"/>
        <v>20952</v>
      </c>
    </row>
    <row r="919" spans="1:19" x14ac:dyDescent="0.25">
      <c r="A919" t="s">
        <v>520</v>
      </c>
      <c r="B919" t="s">
        <v>521</v>
      </c>
      <c r="C919" t="s">
        <v>522</v>
      </c>
      <c r="D919" t="s">
        <v>17</v>
      </c>
      <c r="E919" t="s">
        <v>18</v>
      </c>
      <c r="F919" t="s">
        <v>19</v>
      </c>
      <c r="G919" t="s">
        <v>43</v>
      </c>
      <c r="H919" t="s">
        <v>17</v>
      </c>
      <c r="I919">
        <v>3</v>
      </c>
      <c r="J919" t="s">
        <v>17</v>
      </c>
      <c r="L919">
        <v>3</v>
      </c>
      <c r="M919" s="2">
        <f>L919*9153</f>
        <v>27459</v>
      </c>
      <c r="N919" t="s">
        <v>17</v>
      </c>
      <c r="P919" t="s">
        <v>17</v>
      </c>
      <c r="R919" s="2">
        <f t="shared" si="29"/>
        <v>27459</v>
      </c>
    </row>
    <row r="920" spans="1:19" x14ac:dyDescent="0.25">
      <c r="A920" t="s">
        <v>520</v>
      </c>
      <c r="B920" t="s">
        <v>521</v>
      </c>
      <c r="C920" t="s">
        <v>522</v>
      </c>
      <c r="D920" t="s">
        <v>17</v>
      </c>
      <c r="E920" t="s">
        <v>18</v>
      </c>
      <c r="F920" t="s">
        <v>19</v>
      </c>
      <c r="G920" t="s">
        <v>37</v>
      </c>
      <c r="H920" t="s">
        <v>17</v>
      </c>
      <c r="I920">
        <v>172</v>
      </c>
      <c r="J920" t="s">
        <v>17</v>
      </c>
      <c r="L920">
        <v>172</v>
      </c>
      <c r="M920" s="2">
        <f>L920*5384</f>
        <v>926048</v>
      </c>
      <c r="N920" t="s">
        <v>17</v>
      </c>
      <c r="P920" t="s">
        <v>17</v>
      </c>
      <c r="R920" s="2">
        <f t="shared" si="29"/>
        <v>926048</v>
      </c>
    </row>
    <row r="921" spans="1:19" x14ac:dyDescent="0.25">
      <c r="A921" t="s">
        <v>520</v>
      </c>
      <c r="B921" t="s">
        <v>521</v>
      </c>
      <c r="C921" t="s">
        <v>522</v>
      </c>
      <c r="D921" t="s">
        <v>17</v>
      </c>
      <c r="E921" t="s">
        <v>18</v>
      </c>
      <c r="F921" t="s">
        <v>19</v>
      </c>
      <c r="G921" t="s">
        <v>47</v>
      </c>
      <c r="H921" t="s">
        <v>17</v>
      </c>
      <c r="I921">
        <v>69</v>
      </c>
      <c r="J921">
        <v>0</v>
      </c>
      <c r="L921">
        <v>69</v>
      </c>
      <c r="M921" s="2">
        <f>L921*3570</f>
        <v>246330</v>
      </c>
      <c r="N921" t="s">
        <v>17</v>
      </c>
      <c r="P921" t="s">
        <v>17</v>
      </c>
      <c r="R921" s="2">
        <f t="shared" si="29"/>
        <v>246330</v>
      </c>
    </row>
    <row r="922" spans="1:19" s="3" customFormat="1" x14ac:dyDescent="0.25">
      <c r="M922" s="3">
        <f>SUM(M917:M921)</f>
        <v>1968445</v>
      </c>
      <c r="R922" s="3">
        <f t="shared" si="29"/>
        <v>1968445</v>
      </c>
      <c r="S922" s="3">
        <f>M922</f>
        <v>1968445</v>
      </c>
    </row>
    <row r="923" spans="1:19" x14ac:dyDescent="0.25">
      <c r="A923" t="s">
        <v>523</v>
      </c>
      <c r="B923" t="s">
        <v>524</v>
      </c>
      <c r="C923" t="s">
        <v>525</v>
      </c>
      <c r="D923" t="s">
        <v>17</v>
      </c>
      <c r="E923" t="s">
        <v>98</v>
      </c>
      <c r="F923" t="s">
        <v>19</v>
      </c>
      <c r="G923" t="s">
        <v>37</v>
      </c>
      <c r="H923">
        <v>165</v>
      </c>
      <c r="I923" t="s">
        <v>17</v>
      </c>
      <c r="J923">
        <v>165</v>
      </c>
      <c r="K923" s="2">
        <f>J923*6192</f>
        <v>1021680</v>
      </c>
      <c r="L923" t="s">
        <v>17</v>
      </c>
      <c r="N923" t="s">
        <v>17</v>
      </c>
      <c r="P923" t="s">
        <v>17</v>
      </c>
      <c r="R923" s="2">
        <f t="shared" si="29"/>
        <v>1021680</v>
      </c>
    </row>
    <row r="924" spans="1:19" x14ac:dyDescent="0.25">
      <c r="A924" t="s">
        <v>523</v>
      </c>
      <c r="B924" t="s">
        <v>524</v>
      </c>
      <c r="C924" t="s">
        <v>525</v>
      </c>
      <c r="D924" t="s">
        <v>17</v>
      </c>
      <c r="E924" t="s">
        <v>98</v>
      </c>
      <c r="F924" t="s">
        <v>19</v>
      </c>
      <c r="G924" t="s">
        <v>47</v>
      </c>
      <c r="H924">
        <v>99</v>
      </c>
      <c r="I924" t="s">
        <v>17</v>
      </c>
      <c r="J924">
        <v>99</v>
      </c>
      <c r="K924" s="2">
        <f>J924*3904</f>
        <v>386496</v>
      </c>
      <c r="L924" t="s">
        <v>17</v>
      </c>
      <c r="N924" t="s">
        <v>17</v>
      </c>
      <c r="P924" t="s">
        <v>17</v>
      </c>
      <c r="R924" s="2">
        <f t="shared" si="29"/>
        <v>386496</v>
      </c>
    </row>
    <row r="925" spans="1:19" x14ac:dyDescent="0.25">
      <c r="A925" t="s">
        <v>523</v>
      </c>
      <c r="B925" t="s">
        <v>524</v>
      </c>
      <c r="C925" t="s">
        <v>525</v>
      </c>
      <c r="D925" t="s">
        <v>17</v>
      </c>
      <c r="E925" t="s">
        <v>98</v>
      </c>
      <c r="F925" t="s">
        <v>19</v>
      </c>
      <c r="G925" t="s">
        <v>41</v>
      </c>
      <c r="H925">
        <v>211</v>
      </c>
      <c r="I925" t="s">
        <v>17</v>
      </c>
      <c r="J925">
        <v>211</v>
      </c>
      <c r="K925" s="2">
        <f>J925*4895</f>
        <v>1032845</v>
      </c>
      <c r="L925" t="s">
        <v>17</v>
      </c>
      <c r="N925" t="s">
        <v>17</v>
      </c>
      <c r="P925" t="s">
        <v>17</v>
      </c>
      <c r="R925" s="2">
        <f t="shared" si="29"/>
        <v>1032845</v>
      </c>
    </row>
    <row r="926" spans="1:19" s="3" customFormat="1" x14ac:dyDescent="0.25">
      <c r="K926" s="3">
        <f>SUM(K923:K925)</f>
        <v>2441021</v>
      </c>
      <c r="R926" s="3">
        <f t="shared" si="29"/>
        <v>2441021</v>
      </c>
      <c r="S926" s="3">
        <f>K926</f>
        <v>2441021</v>
      </c>
    </row>
    <row r="927" spans="1:19" x14ac:dyDescent="0.25">
      <c r="A927" t="s">
        <v>526</v>
      </c>
      <c r="B927" t="s">
        <v>527</v>
      </c>
      <c r="C927" t="s">
        <v>528</v>
      </c>
      <c r="D927" t="s">
        <v>17</v>
      </c>
      <c r="E927" t="s">
        <v>98</v>
      </c>
      <c r="F927" t="s">
        <v>19</v>
      </c>
      <c r="G927" t="s">
        <v>37</v>
      </c>
      <c r="H927">
        <v>82</v>
      </c>
      <c r="I927" t="s">
        <v>17</v>
      </c>
      <c r="J927">
        <v>82</v>
      </c>
      <c r="K927" s="2">
        <f>J927*6192</f>
        <v>507744</v>
      </c>
      <c r="L927" t="s">
        <v>17</v>
      </c>
      <c r="N927" t="s">
        <v>17</v>
      </c>
      <c r="P927" t="s">
        <v>17</v>
      </c>
      <c r="R927" s="2">
        <f t="shared" si="29"/>
        <v>507744</v>
      </c>
    </row>
    <row r="928" spans="1:19" x14ac:dyDescent="0.25">
      <c r="A928" t="s">
        <v>526</v>
      </c>
      <c r="B928" t="s">
        <v>527</v>
      </c>
      <c r="C928" t="s">
        <v>528</v>
      </c>
      <c r="D928" t="s">
        <v>17</v>
      </c>
      <c r="E928" t="s">
        <v>98</v>
      </c>
      <c r="F928" t="s">
        <v>19</v>
      </c>
      <c r="G928" t="s">
        <v>41</v>
      </c>
      <c r="H928">
        <v>112</v>
      </c>
      <c r="I928" t="s">
        <v>17</v>
      </c>
      <c r="J928">
        <v>112</v>
      </c>
      <c r="K928" s="2">
        <f>J928*4895</f>
        <v>548240</v>
      </c>
      <c r="L928" t="s">
        <v>17</v>
      </c>
      <c r="N928" t="s">
        <v>17</v>
      </c>
      <c r="P928" t="s">
        <v>17</v>
      </c>
      <c r="R928" s="2">
        <f t="shared" si="29"/>
        <v>548240</v>
      </c>
    </row>
    <row r="929" spans="1:19" x14ac:dyDescent="0.25">
      <c r="A929" t="s">
        <v>526</v>
      </c>
      <c r="B929" t="s">
        <v>527</v>
      </c>
      <c r="C929" t="s">
        <v>528</v>
      </c>
      <c r="D929" t="s">
        <v>17</v>
      </c>
      <c r="E929" t="s">
        <v>98</v>
      </c>
      <c r="F929" t="s">
        <v>19</v>
      </c>
      <c r="G929" t="s">
        <v>47</v>
      </c>
      <c r="H929">
        <v>53</v>
      </c>
      <c r="I929" t="s">
        <v>17</v>
      </c>
      <c r="J929">
        <v>53</v>
      </c>
      <c r="K929" s="2">
        <f>J929*3904</f>
        <v>206912</v>
      </c>
      <c r="L929" t="s">
        <v>17</v>
      </c>
      <c r="N929" t="s">
        <v>17</v>
      </c>
      <c r="P929" t="s">
        <v>17</v>
      </c>
      <c r="R929" s="2">
        <f t="shared" si="29"/>
        <v>206912</v>
      </c>
    </row>
    <row r="930" spans="1:19" s="3" customFormat="1" x14ac:dyDescent="0.25">
      <c r="K930" s="3">
        <f>SUM(K927:K929)</f>
        <v>1262896</v>
      </c>
      <c r="R930" s="3">
        <f t="shared" si="29"/>
        <v>1262896</v>
      </c>
      <c r="S930" s="3">
        <f>K930</f>
        <v>1262896</v>
      </c>
    </row>
    <row r="931" spans="1:19" x14ac:dyDescent="0.25">
      <c r="A931" t="s">
        <v>529</v>
      </c>
      <c r="B931" t="s">
        <v>530</v>
      </c>
      <c r="C931" t="s">
        <v>531</v>
      </c>
      <c r="D931" t="s">
        <v>17</v>
      </c>
      <c r="E931" t="s">
        <v>98</v>
      </c>
      <c r="F931" t="s">
        <v>19</v>
      </c>
      <c r="G931" t="s">
        <v>66</v>
      </c>
      <c r="H931">
        <v>3</v>
      </c>
      <c r="I931" t="s">
        <v>17</v>
      </c>
      <c r="J931">
        <v>3</v>
      </c>
      <c r="K931" s="2">
        <f>J931*6984</f>
        <v>20952</v>
      </c>
      <c r="L931" t="s">
        <v>17</v>
      </c>
      <c r="N931" t="s">
        <v>17</v>
      </c>
      <c r="P931" t="s">
        <v>17</v>
      </c>
      <c r="R931" s="2">
        <f t="shared" si="29"/>
        <v>20952</v>
      </c>
    </row>
    <row r="932" spans="1:19" x14ac:dyDescent="0.25">
      <c r="A932" t="s">
        <v>529</v>
      </c>
      <c r="B932" t="s">
        <v>530</v>
      </c>
      <c r="C932" t="s">
        <v>531</v>
      </c>
      <c r="D932" t="s">
        <v>17</v>
      </c>
      <c r="E932" t="s">
        <v>98</v>
      </c>
      <c r="F932" t="s">
        <v>19</v>
      </c>
      <c r="G932" t="s">
        <v>47</v>
      </c>
      <c r="H932">
        <v>56</v>
      </c>
      <c r="I932" t="s">
        <v>17</v>
      </c>
      <c r="J932">
        <v>56</v>
      </c>
      <c r="K932" s="2">
        <f>J932*3904</f>
        <v>218624</v>
      </c>
      <c r="L932" t="s">
        <v>17</v>
      </c>
      <c r="N932" t="s">
        <v>17</v>
      </c>
      <c r="P932" t="s">
        <v>17</v>
      </c>
      <c r="R932" s="2">
        <f t="shared" si="29"/>
        <v>218624</v>
      </c>
    </row>
    <row r="933" spans="1:19" x14ac:dyDescent="0.25">
      <c r="A933" t="s">
        <v>529</v>
      </c>
      <c r="B933" t="s">
        <v>530</v>
      </c>
      <c r="C933" t="s">
        <v>531</v>
      </c>
      <c r="D933" t="s">
        <v>17</v>
      </c>
      <c r="E933" t="s">
        <v>98</v>
      </c>
      <c r="F933" t="s">
        <v>19</v>
      </c>
      <c r="G933" t="s">
        <v>41</v>
      </c>
      <c r="H933">
        <v>100</v>
      </c>
      <c r="I933" t="s">
        <v>17</v>
      </c>
      <c r="J933">
        <v>100</v>
      </c>
      <c r="K933" s="2">
        <f>J933*4895</f>
        <v>489500</v>
      </c>
      <c r="L933" t="s">
        <v>17</v>
      </c>
      <c r="N933" t="s">
        <v>17</v>
      </c>
      <c r="P933" t="s">
        <v>17</v>
      </c>
      <c r="R933" s="2">
        <f t="shared" si="29"/>
        <v>489500</v>
      </c>
    </row>
    <row r="934" spans="1:19" x14ac:dyDescent="0.25">
      <c r="A934" t="s">
        <v>529</v>
      </c>
      <c r="B934" t="s">
        <v>530</v>
      </c>
      <c r="C934" t="s">
        <v>531</v>
      </c>
      <c r="D934" t="s">
        <v>17</v>
      </c>
      <c r="E934" t="s">
        <v>98</v>
      </c>
      <c r="F934" t="s">
        <v>19</v>
      </c>
      <c r="G934" t="s">
        <v>37</v>
      </c>
      <c r="H934">
        <v>88</v>
      </c>
      <c r="I934" t="s">
        <v>17</v>
      </c>
      <c r="J934">
        <v>88</v>
      </c>
      <c r="K934" s="2">
        <f>J934*6192</f>
        <v>544896</v>
      </c>
      <c r="L934" t="s">
        <v>17</v>
      </c>
      <c r="N934" t="s">
        <v>17</v>
      </c>
      <c r="P934" t="s">
        <v>17</v>
      </c>
      <c r="R934" s="2">
        <f t="shared" si="29"/>
        <v>544896</v>
      </c>
    </row>
    <row r="935" spans="1:19" s="3" customFormat="1" x14ac:dyDescent="0.25">
      <c r="K935" s="3">
        <f>SUM(K931:K934)</f>
        <v>1273972</v>
      </c>
      <c r="R935" s="3">
        <f t="shared" si="29"/>
        <v>1273972</v>
      </c>
      <c r="S935" s="3">
        <f>K935</f>
        <v>1273972</v>
      </c>
    </row>
    <row r="936" spans="1:19" x14ac:dyDescent="0.25">
      <c r="A936" t="s">
        <v>532</v>
      </c>
      <c r="B936" t="s">
        <v>533</v>
      </c>
      <c r="C936" t="s">
        <v>534</v>
      </c>
      <c r="D936" t="s">
        <v>17</v>
      </c>
      <c r="E936" t="s">
        <v>98</v>
      </c>
      <c r="F936" t="s">
        <v>19</v>
      </c>
      <c r="G936" t="s">
        <v>37</v>
      </c>
      <c r="H936">
        <v>102</v>
      </c>
      <c r="I936" t="s">
        <v>17</v>
      </c>
      <c r="J936">
        <v>102</v>
      </c>
      <c r="K936" s="2">
        <f>J936*6192</f>
        <v>631584</v>
      </c>
      <c r="L936" t="s">
        <v>17</v>
      </c>
      <c r="N936" t="s">
        <v>17</v>
      </c>
      <c r="P936" t="s">
        <v>17</v>
      </c>
      <c r="R936" s="2">
        <f t="shared" si="29"/>
        <v>631584</v>
      </c>
    </row>
    <row r="937" spans="1:19" x14ac:dyDescent="0.25">
      <c r="A937" t="s">
        <v>532</v>
      </c>
      <c r="B937" t="s">
        <v>533</v>
      </c>
      <c r="C937" t="s">
        <v>534</v>
      </c>
      <c r="D937" t="s">
        <v>17</v>
      </c>
      <c r="E937" t="s">
        <v>98</v>
      </c>
      <c r="F937" t="s">
        <v>19</v>
      </c>
      <c r="G937" t="s">
        <v>41</v>
      </c>
      <c r="H937">
        <v>141</v>
      </c>
      <c r="I937" t="s">
        <v>17</v>
      </c>
      <c r="J937">
        <v>141</v>
      </c>
      <c r="K937" s="2">
        <f>J937*4895</f>
        <v>690195</v>
      </c>
      <c r="L937" t="s">
        <v>17</v>
      </c>
      <c r="N937" t="s">
        <v>17</v>
      </c>
      <c r="P937" t="s">
        <v>17</v>
      </c>
      <c r="R937" s="2">
        <f t="shared" si="29"/>
        <v>690195</v>
      </c>
    </row>
    <row r="938" spans="1:19" x14ac:dyDescent="0.25">
      <c r="A938" t="s">
        <v>532</v>
      </c>
      <c r="B938" t="s">
        <v>533</v>
      </c>
      <c r="C938" t="s">
        <v>534</v>
      </c>
      <c r="D938" t="s">
        <v>17</v>
      </c>
      <c r="E938" t="s">
        <v>98</v>
      </c>
      <c r="F938" t="s">
        <v>19</v>
      </c>
      <c r="G938" t="s">
        <v>66</v>
      </c>
      <c r="H938">
        <v>1</v>
      </c>
      <c r="I938" t="s">
        <v>17</v>
      </c>
      <c r="J938">
        <v>1</v>
      </c>
      <c r="K938" s="2">
        <f>J938*6984</f>
        <v>6984</v>
      </c>
      <c r="L938" t="s">
        <v>17</v>
      </c>
      <c r="N938" t="s">
        <v>17</v>
      </c>
      <c r="P938" t="s">
        <v>17</v>
      </c>
      <c r="R938" s="2">
        <f t="shared" si="29"/>
        <v>6984</v>
      </c>
    </row>
    <row r="939" spans="1:19" x14ac:dyDescent="0.25">
      <c r="A939" t="s">
        <v>532</v>
      </c>
      <c r="B939" t="s">
        <v>533</v>
      </c>
      <c r="C939" t="s">
        <v>534</v>
      </c>
      <c r="D939" t="s">
        <v>17</v>
      </c>
      <c r="E939" t="s">
        <v>98</v>
      </c>
      <c r="F939" t="s">
        <v>19</v>
      </c>
      <c r="G939" t="s">
        <v>47</v>
      </c>
      <c r="H939">
        <v>94</v>
      </c>
      <c r="I939" t="s">
        <v>17</v>
      </c>
      <c r="J939">
        <v>94</v>
      </c>
      <c r="K939" s="2">
        <f>J939*3904</f>
        <v>366976</v>
      </c>
      <c r="L939" t="s">
        <v>17</v>
      </c>
      <c r="N939" t="s">
        <v>17</v>
      </c>
      <c r="P939" t="s">
        <v>17</v>
      </c>
      <c r="R939" s="2">
        <f t="shared" si="29"/>
        <v>366976</v>
      </c>
    </row>
    <row r="940" spans="1:19" s="3" customFormat="1" x14ac:dyDescent="0.25">
      <c r="K940" s="3">
        <f>SUM(K936:K939)</f>
        <v>1695739</v>
      </c>
      <c r="R940" s="3">
        <f t="shared" si="29"/>
        <v>1695739</v>
      </c>
      <c r="S940" s="3">
        <f>K940</f>
        <v>1695739</v>
      </c>
    </row>
    <row r="941" spans="1:19" x14ac:dyDescent="0.25">
      <c r="A941" t="s">
        <v>535</v>
      </c>
      <c r="B941" t="s">
        <v>536</v>
      </c>
      <c r="C941" t="s">
        <v>537</v>
      </c>
      <c r="D941" t="s">
        <v>17</v>
      </c>
      <c r="E941" t="s">
        <v>98</v>
      </c>
      <c r="F941" t="s">
        <v>19</v>
      </c>
      <c r="G941" t="s">
        <v>37</v>
      </c>
      <c r="H941">
        <v>86</v>
      </c>
      <c r="I941" t="s">
        <v>17</v>
      </c>
      <c r="J941">
        <v>86</v>
      </c>
      <c r="K941" s="2">
        <f>J941*6192</f>
        <v>532512</v>
      </c>
      <c r="L941" t="s">
        <v>17</v>
      </c>
      <c r="N941" t="s">
        <v>17</v>
      </c>
      <c r="P941" t="s">
        <v>17</v>
      </c>
      <c r="R941" s="2">
        <f t="shared" si="29"/>
        <v>532512</v>
      </c>
    </row>
    <row r="942" spans="1:19" x14ac:dyDescent="0.25">
      <c r="A942" t="s">
        <v>535</v>
      </c>
      <c r="B942" t="s">
        <v>536</v>
      </c>
      <c r="C942" t="s">
        <v>537</v>
      </c>
      <c r="D942" t="s">
        <v>17</v>
      </c>
      <c r="E942" t="s">
        <v>98</v>
      </c>
      <c r="F942" t="s">
        <v>19</v>
      </c>
      <c r="G942" t="s">
        <v>41</v>
      </c>
      <c r="H942">
        <v>94</v>
      </c>
      <c r="I942" t="s">
        <v>17</v>
      </c>
      <c r="J942">
        <v>94</v>
      </c>
      <c r="K942" s="2">
        <f>J942*4895</f>
        <v>460130</v>
      </c>
      <c r="L942" t="s">
        <v>17</v>
      </c>
      <c r="N942" t="s">
        <v>17</v>
      </c>
      <c r="P942" t="s">
        <v>17</v>
      </c>
      <c r="R942" s="2">
        <f t="shared" si="29"/>
        <v>460130</v>
      </c>
    </row>
    <row r="943" spans="1:19" x14ac:dyDescent="0.25">
      <c r="A943" t="s">
        <v>535</v>
      </c>
      <c r="B943" t="s">
        <v>536</v>
      </c>
      <c r="C943" t="s">
        <v>537</v>
      </c>
      <c r="D943" t="s">
        <v>17</v>
      </c>
      <c r="E943" t="s">
        <v>98</v>
      </c>
      <c r="F943" t="s">
        <v>19</v>
      </c>
      <c r="G943" t="s">
        <v>47</v>
      </c>
      <c r="H943">
        <v>71</v>
      </c>
      <c r="I943" t="s">
        <v>17</v>
      </c>
      <c r="J943">
        <v>71</v>
      </c>
      <c r="K943" s="2">
        <f>J943*3904</f>
        <v>277184</v>
      </c>
      <c r="L943" t="s">
        <v>17</v>
      </c>
      <c r="N943" t="s">
        <v>17</v>
      </c>
      <c r="P943" t="s">
        <v>17</v>
      </c>
      <c r="R943" s="2">
        <f t="shared" si="29"/>
        <v>277184</v>
      </c>
    </row>
    <row r="944" spans="1:19" x14ac:dyDescent="0.25">
      <c r="A944" t="s">
        <v>535</v>
      </c>
      <c r="B944" t="s">
        <v>536</v>
      </c>
      <c r="C944" t="s">
        <v>537</v>
      </c>
      <c r="D944" t="s">
        <v>17</v>
      </c>
      <c r="E944" t="s">
        <v>98</v>
      </c>
      <c r="F944" t="s">
        <v>19</v>
      </c>
      <c r="G944" t="s">
        <v>66</v>
      </c>
      <c r="H944">
        <v>2</v>
      </c>
      <c r="I944" t="s">
        <v>17</v>
      </c>
      <c r="J944">
        <v>2</v>
      </c>
      <c r="K944" s="2">
        <f>J944*6984</f>
        <v>13968</v>
      </c>
      <c r="L944" t="s">
        <v>17</v>
      </c>
      <c r="N944" t="s">
        <v>17</v>
      </c>
      <c r="P944" t="s">
        <v>17</v>
      </c>
      <c r="R944" s="2">
        <f t="shared" si="29"/>
        <v>13968</v>
      </c>
    </row>
    <row r="945" spans="11:19" s="3" customFormat="1" x14ac:dyDescent="0.25">
      <c r="K945" s="3">
        <f>SUM(K941:K944)</f>
        <v>1283794</v>
      </c>
      <c r="R945" s="3">
        <f>SUM(R941:R944)</f>
        <v>1283794</v>
      </c>
      <c r="S945" s="3">
        <f>K945</f>
        <v>1283794</v>
      </c>
    </row>
    <row r="947" spans="11:19" x14ac:dyDescent="0.25">
      <c r="S947" s="4">
        <v>479579760</v>
      </c>
    </row>
  </sheetData>
  <autoFilter ref="A5:P945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2019-04-03T11:09:51Z</dcterms:created>
  <dcterms:modified xsi:type="dcterms:W3CDTF">2019-04-04T11:37:01Z</dcterms:modified>
</cp:coreProperties>
</file>